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8700" activeTab="0"/>
  </bookViews>
  <sheets>
    <sheet name="Euler" sheetId="1" r:id="rId1"/>
    <sheet name="RK2" sheetId="2" r:id="rId2"/>
    <sheet name="RK4 1-3" sheetId="3" r:id="rId3"/>
    <sheet name="AB4-AM4" sheetId="4" r:id="rId4"/>
  </sheets>
  <definedNames/>
  <calcPr fullCalcOnLoad="1"/>
</workbook>
</file>

<file path=xl/sharedStrings.xml><?xml version="1.0" encoding="utf-8"?>
<sst xmlns="http://schemas.openxmlformats.org/spreadsheetml/2006/main" count="133" uniqueCount="58">
  <si>
    <t>Euler Explícito</t>
  </si>
  <si>
    <t>Límites de Integración de x</t>
  </si>
  <si>
    <t>a</t>
  </si>
  <si>
    <t>b</t>
  </si>
  <si>
    <t>Condición Inicial</t>
  </si>
  <si>
    <t>y0</t>
  </si>
  <si>
    <t>Divisiones del Intervalo:</t>
  </si>
  <si>
    <t>N</t>
  </si>
  <si>
    <t>Evaluación del Método</t>
  </si>
  <si>
    <t>i</t>
  </si>
  <si>
    <t>xi</t>
  </si>
  <si>
    <t>yi</t>
  </si>
  <si>
    <t>yi+1</t>
  </si>
  <si>
    <t>x0</t>
  </si>
  <si>
    <t>Paso h</t>
  </si>
  <si>
    <t>h</t>
  </si>
  <si>
    <t>RK2 Explícito</t>
  </si>
  <si>
    <t>h2</t>
  </si>
  <si>
    <t>RK4 Simpson 1/3</t>
  </si>
  <si>
    <t>Adams-Bashford-Moulton</t>
  </si>
  <si>
    <t>yi+1 Pred</t>
  </si>
  <si>
    <t>yi+1 Corr</t>
  </si>
  <si>
    <t>AB1-AM1</t>
  </si>
  <si>
    <t>AB2-AM2</t>
  </si>
  <si>
    <t>AB3-AM3</t>
  </si>
  <si>
    <t>AB4-AM4</t>
  </si>
  <si>
    <t>Aquí se resuleve Un Sistema de Ecuaciones Diferenciales utilizando el método de</t>
  </si>
  <si>
    <t>Ecuaciones</t>
  </si>
  <si>
    <t>z0</t>
  </si>
  <si>
    <t>zi</t>
  </si>
  <si>
    <t>fy(xi,yi)</t>
  </si>
  <si>
    <t>fz(xi,yi)</t>
  </si>
  <si>
    <t>zi+1</t>
  </si>
  <si>
    <t>Para probar con un h más pequeño, cambien el valor de N, luego arrastren hacia abajo la última fila calculada para asi tener mas valores y legar nuevamente hasta 2</t>
  </si>
  <si>
    <t>k1y</t>
  </si>
  <si>
    <t>k1z</t>
  </si>
  <si>
    <t>k2y</t>
  </si>
  <si>
    <t>k2z</t>
  </si>
  <si>
    <t>fy(xi+h;yi+k1y;zi+k1z)</t>
  </si>
  <si>
    <t>fz(xi+h;yi+k1y;zi+k1z)</t>
  </si>
  <si>
    <t>Aquí debe notarse que para diferentes N, las formas de la solucion varian mucho, lo que implica que estas ecuaciones requieren de un h muy pequeño para ser estable la solucion. Adicionalmente, los resultados difieren de los de Euler para el mismo valor de N. Esto significa que se requieren metodos más precisos para este problema en particular</t>
  </si>
  <si>
    <t>k3y</t>
  </si>
  <si>
    <t>k3z</t>
  </si>
  <si>
    <t>k4y</t>
  </si>
  <si>
    <t>k4z</t>
  </si>
  <si>
    <t>fy(xi+h/2;yi+k1y/2;zi+k1z/2)</t>
  </si>
  <si>
    <t>fz(xi+h/2;yi+k1y/2;zi+k1z/2)</t>
  </si>
  <si>
    <t>fy(xi+h/2;yi+k2y/2;zi+k2z/2)</t>
  </si>
  <si>
    <t>fz(xi+h/2;yi+k2y/2;zi+k2z/2)</t>
  </si>
  <si>
    <t>fy(xi+h;yi+k3y;zi+k3z)</t>
  </si>
  <si>
    <t>fz(xi+h;yi+k3y;zi+k3z)</t>
  </si>
  <si>
    <t>Con ese método puede verse claramente que las formas de la curva dependen fuertemente del valor de N tomado, esto significa que es necesario tomar un N muy grande (h muy pequeño) para lograr una buena respuesta. Comparativamente, puede verse tambien que los resultados de los otros métodos son muy diferentes para el mismo valor de N utilizado</t>
  </si>
  <si>
    <t>zi+1 Pred</t>
  </si>
  <si>
    <t>fy(xi+1,yi+1P,zi+1P)</t>
  </si>
  <si>
    <t>fz(xi+1,yi+1P,zi+1P)</t>
  </si>
  <si>
    <t>zi+1 Corr</t>
  </si>
  <si>
    <t>Aquí debe notarse que dependiendo del Valor de N seleccionado, los resultados cambian mucho, estos prueba de que el método tiene un error grande, que depende del valor del h seleccionado, Para lograr un mejor resultado, debe seleccionarse N=100 minimo</t>
  </si>
  <si>
    <t>Finalmente, con los cuatro métodos probados se puede ver que se tienen resultados muy difrentes, esto significa que el problema físico en si mismo es bastante malo, por ello, debe usarse un N todavia mucho mayor a 100 y el método más confiable seria el AB4-AM4 por ser multipaso.</t>
  </si>
</sst>
</file>

<file path=xl/styles.xml><?xml version="1.0" encoding="utf-8"?>
<styleSheet xmlns="http://schemas.openxmlformats.org/spreadsheetml/2006/main">
  <numFmts count="16">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_);\(&quot;Bs&quot;\ #,##0\)"/>
    <numFmt numFmtId="165" formatCode="&quot;Bs&quot;\ #,##0_);[Red]\(&quot;Bs&quot;\ #,##0\)"/>
    <numFmt numFmtId="166" formatCode="&quot;Bs&quot;\ #,##0.00_);\(&quot;Bs&quot;\ #,##0.00\)"/>
    <numFmt numFmtId="167" formatCode="&quot;Bs&quot;\ #,##0.00_);[Red]\(&quot;Bs&quot;\ #,##0.00\)"/>
    <numFmt numFmtId="168" formatCode="_(&quot;Bs&quot;\ * #,##0_);_(&quot;Bs&quot;\ * \(#,##0\);_(&quot;Bs&quot;\ * &quot;-&quot;_);_(@_)"/>
    <numFmt numFmtId="169" formatCode="_(* #,##0_);_(* \(#,##0\);_(* &quot;-&quot;_);_(@_)"/>
    <numFmt numFmtId="170" formatCode="_(&quot;Bs&quot;\ * #,##0.00_);_(&quot;Bs&quot;\ * \(#,##0.00\);_(&quot;Bs&quot;\ * &quot;-&quot;??_);_(@_)"/>
    <numFmt numFmtId="171" formatCode="_(* #,##0.00_);_(* \(#,##0.00\);_(* &quot;-&quot;??_);_(@_)"/>
  </numFmts>
  <fonts count="45">
    <font>
      <sz val="10"/>
      <name val="Arial"/>
      <family val="0"/>
    </font>
    <font>
      <b/>
      <sz val="12"/>
      <name val="Arial"/>
      <family val="2"/>
    </font>
    <font>
      <b/>
      <sz val="14"/>
      <color indexed="48"/>
      <name val="Arial"/>
      <family val="2"/>
    </font>
    <font>
      <sz val="8"/>
      <name val="Arial"/>
      <family val="0"/>
    </font>
    <font>
      <b/>
      <sz val="12"/>
      <color indexed="10"/>
      <name val="Arial"/>
      <family val="2"/>
    </font>
    <font>
      <b/>
      <sz val="10"/>
      <color indexed="10"/>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Arial"/>
      <family val="0"/>
    </font>
    <font>
      <sz val="8"/>
      <color indexed="8"/>
      <name val="Arial"/>
      <family val="0"/>
    </font>
    <font>
      <sz val="12"/>
      <color indexed="8"/>
      <name val="Arial"/>
      <family val="0"/>
    </font>
    <font>
      <sz val="10.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1"/>
        <bgColor indexed="64"/>
      </patternFill>
    </fill>
    <fill>
      <patternFill patternType="solid">
        <fgColor indexed="52"/>
        <bgColor indexed="64"/>
      </patternFill>
    </fill>
    <fill>
      <patternFill patternType="solid">
        <fgColor indexed="45"/>
        <bgColor indexed="64"/>
      </patternFill>
    </fill>
    <fill>
      <patternFill patternType="gray0625"/>
    </fill>
    <fill>
      <patternFill patternType="solid">
        <fgColor indexed="42"/>
        <bgColor indexed="64"/>
      </patternFill>
    </fill>
    <fill>
      <patternFill patternType="gray0625">
        <bgColor indexed="42"/>
      </patternFill>
    </fill>
    <fill>
      <patternFill patternType="solid">
        <fgColor indexed="13"/>
        <bgColor indexed="64"/>
      </patternFill>
    </fill>
    <fill>
      <patternFill patternType="solid">
        <fgColor indexed="47"/>
        <bgColor indexed="64"/>
      </patternFill>
    </fill>
    <fill>
      <patternFill patternType="gray0625">
        <bgColor indexed="47"/>
      </patternFill>
    </fill>
    <fill>
      <patternFill patternType="gray0625">
        <bgColor indexed="15"/>
      </patternFill>
    </fill>
    <fill>
      <patternFill patternType="gray0625">
        <bgColor indexed="52"/>
      </patternFill>
    </fill>
    <fill>
      <patternFill patternType="gray0625">
        <bgColor indexed="13"/>
      </patternFill>
    </fill>
    <fill>
      <patternFill patternType="solid">
        <fgColor indexed="40"/>
        <bgColor indexed="64"/>
      </patternFill>
    </fill>
    <fill>
      <patternFill patternType="gray0625">
        <bgColor indexed="40"/>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41">
    <xf numFmtId="0" fontId="0" fillId="0" borderId="0" xfId="0" applyAlignment="1">
      <alignment/>
    </xf>
    <xf numFmtId="0" fontId="1" fillId="0" borderId="0" xfId="0" applyFont="1" applyAlignment="1">
      <alignment/>
    </xf>
    <xf numFmtId="0" fontId="2" fillId="0" borderId="0" xfId="0" applyFont="1" applyAlignment="1">
      <alignment/>
    </xf>
    <xf numFmtId="0" fontId="0" fillId="33" borderId="0" xfId="0" applyFont="1" applyFill="1" applyAlignment="1">
      <alignment horizontal="right"/>
    </xf>
    <xf numFmtId="0" fontId="0" fillId="33" borderId="0" xfId="0" applyFont="1" applyFill="1" applyAlignment="1">
      <alignment/>
    </xf>
    <xf numFmtId="0" fontId="0" fillId="0" borderId="0" xfId="0" applyFont="1" applyFill="1" applyAlignment="1">
      <alignment horizontal="right"/>
    </xf>
    <xf numFmtId="0" fontId="0" fillId="0" borderId="0" xfId="0" applyFont="1" applyFill="1" applyAlignment="1">
      <alignment/>
    </xf>
    <xf numFmtId="0" fontId="0" fillId="34" borderId="0" xfId="0" applyFill="1" applyAlignment="1">
      <alignment horizontal="right"/>
    </xf>
    <xf numFmtId="0" fontId="0" fillId="34" borderId="0" xfId="0" applyFill="1" applyAlignment="1">
      <alignment/>
    </xf>
    <xf numFmtId="0" fontId="0" fillId="35" borderId="0" xfId="0" applyFill="1" applyAlignment="1">
      <alignment horizontal="right"/>
    </xf>
    <xf numFmtId="0" fontId="0" fillId="35" borderId="0" xfId="0" applyFill="1" applyAlignment="1">
      <alignment/>
    </xf>
    <xf numFmtId="0" fontId="0" fillId="0" borderId="0" xfId="0" applyAlignment="1">
      <alignment horizontal="center"/>
    </xf>
    <xf numFmtId="0" fontId="0" fillId="36" borderId="0" xfId="0" applyFill="1" applyAlignment="1">
      <alignment/>
    </xf>
    <xf numFmtId="0" fontId="0" fillId="37" borderId="0" xfId="0" applyFill="1" applyAlignment="1">
      <alignment/>
    </xf>
    <xf numFmtId="0" fontId="0" fillId="0" borderId="0" xfId="0" applyAlignment="1">
      <alignment wrapText="1"/>
    </xf>
    <xf numFmtId="0" fontId="0" fillId="0" borderId="10" xfId="0" applyFill="1" applyBorder="1" applyAlignment="1">
      <alignment/>
    </xf>
    <xf numFmtId="0" fontId="0" fillId="37" borderId="10" xfId="0" applyFill="1" applyBorder="1" applyAlignment="1">
      <alignment/>
    </xf>
    <xf numFmtId="0" fontId="0" fillId="38" borderId="0" xfId="0" applyFill="1" applyAlignment="1">
      <alignment/>
    </xf>
    <xf numFmtId="0" fontId="0" fillId="39" borderId="0" xfId="0" applyFill="1" applyAlignment="1">
      <alignment/>
    </xf>
    <xf numFmtId="0" fontId="0" fillId="0" borderId="10" xfId="0" applyBorder="1" applyAlignment="1">
      <alignment/>
    </xf>
    <xf numFmtId="0" fontId="0" fillId="40" borderId="0" xfId="0" applyFill="1" applyAlignment="1">
      <alignment/>
    </xf>
    <xf numFmtId="0" fontId="0" fillId="0" borderId="0" xfId="0" applyFill="1" applyAlignment="1">
      <alignment/>
    </xf>
    <xf numFmtId="0" fontId="0" fillId="0" borderId="0" xfId="0" applyBorder="1" applyAlignment="1">
      <alignment/>
    </xf>
    <xf numFmtId="0" fontId="0" fillId="37" borderId="0" xfId="0" applyFill="1" applyBorder="1" applyAlignment="1">
      <alignment/>
    </xf>
    <xf numFmtId="0" fontId="0" fillId="38" borderId="10" xfId="0" applyFill="1" applyBorder="1" applyAlignment="1">
      <alignment/>
    </xf>
    <xf numFmtId="0" fontId="0" fillId="39" borderId="10" xfId="0" applyFill="1" applyBorder="1" applyAlignment="1">
      <alignment/>
    </xf>
    <xf numFmtId="0" fontId="0" fillId="41" borderId="0" xfId="0" applyFill="1" applyAlignment="1">
      <alignment/>
    </xf>
    <xf numFmtId="0" fontId="0" fillId="42" borderId="0" xfId="0" applyFill="1" applyAlignment="1">
      <alignment/>
    </xf>
    <xf numFmtId="0" fontId="0" fillId="33" borderId="0" xfId="0" applyFill="1" applyAlignment="1">
      <alignment/>
    </xf>
    <xf numFmtId="0" fontId="0" fillId="43" borderId="0" xfId="0" applyFill="1" applyAlignment="1">
      <alignment/>
    </xf>
    <xf numFmtId="0" fontId="0" fillId="41" borderId="10" xfId="0" applyFill="1" applyBorder="1" applyAlignment="1">
      <alignment/>
    </xf>
    <xf numFmtId="0" fontId="0" fillId="42" borderId="10" xfId="0" applyFill="1" applyBorder="1" applyAlignment="1">
      <alignment/>
    </xf>
    <xf numFmtId="0" fontId="4" fillId="0" borderId="0" xfId="0" applyFont="1" applyAlignment="1">
      <alignment/>
    </xf>
    <xf numFmtId="0" fontId="0" fillId="44" borderId="0" xfId="0" applyFill="1" applyAlignment="1">
      <alignment/>
    </xf>
    <xf numFmtId="0" fontId="0" fillId="45" borderId="0" xfId="0" applyFill="1" applyAlignment="1">
      <alignment/>
    </xf>
    <xf numFmtId="0" fontId="0" fillId="46" borderId="0" xfId="0" applyFill="1" applyAlignment="1">
      <alignment/>
    </xf>
    <xf numFmtId="0" fontId="0" fillId="47" borderId="0" xfId="0" applyFill="1" applyAlignment="1">
      <alignment/>
    </xf>
    <xf numFmtId="0" fontId="5" fillId="0" borderId="0" xfId="0" applyFont="1" applyAlignment="1">
      <alignment/>
    </xf>
    <xf numFmtId="0" fontId="6" fillId="0" borderId="0" xfId="0" applyFont="1" applyAlignment="1">
      <alignment/>
    </xf>
    <xf numFmtId="0" fontId="0" fillId="38" borderId="0" xfId="0" applyFill="1" applyAlignment="1">
      <alignment horizontal="left" wrapText="1"/>
    </xf>
    <xf numFmtId="0" fontId="0" fillId="41" borderId="0" xfId="0" applyFill="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Solucion del SED por Euler Explícito</a:t>
            </a:r>
          </a:p>
        </c:rich>
      </c:tx>
      <c:layout>
        <c:manualLayout>
          <c:xMode val="factor"/>
          <c:yMode val="factor"/>
          <c:x val="0.0185"/>
          <c:y val="-0.01925"/>
        </c:manualLayout>
      </c:layout>
      <c:spPr>
        <a:noFill/>
        <a:ln>
          <a:noFill/>
        </a:ln>
      </c:spPr>
    </c:title>
    <c:plotArea>
      <c:layout>
        <c:manualLayout>
          <c:xMode val="edge"/>
          <c:yMode val="edge"/>
          <c:x val="0.04225"/>
          <c:y val="0.08075"/>
          <c:w val="0.95775"/>
          <c:h val="0.86975"/>
        </c:manualLayout>
      </c:layout>
      <c:scatterChart>
        <c:scatterStyle val="lineMarker"/>
        <c:varyColors val="0"/>
        <c:ser>
          <c:idx val="0"/>
          <c:order val="0"/>
          <c:tx>
            <c:v>Euler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Euler!$B$17:$B$117</c:f>
              <c:numCache/>
            </c:numRef>
          </c:xVal>
          <c:yVal>
            <c:numRef>
              <c:f>Euler!$C$17:$C$117</c:f>
              <c:numCache/>
            </c:numRef>
          </c:yVal>
          <c:smooth val="0"/>
        </c:ser>
        <c:ser>
          <c:idx val="1"/>
          <c:order val="1"/>
          <c:tx>
            <c:v>Euler z</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Euler!$B$17:$B$117</c:f>
              <c:numCache/>
            </c:numRef>
          </c:xVal>
          <c:yVal>
            <c:numRef>
              <c:f>Euler!$D$17:$D$117</c:f>
              <c:numCache/>
            </c:numRef>
          </c:yVal>
          <c:smooth val="0"/>
        </c:ser>
        <c:axId val="58914908"/>
        <c:axId val="60472125"/>
      </c:scatterChart>
      <c:valAx>
        <c:axId val="58914908"/>
        <c:scaling>
          <c:orientation val="minMax"/>
          <c:max val="2"/>
          <c:min val="0"/>
        </c:scaling>
        <c:axPos val="b"/>
        <c:title>
          <c:tx>
            <c:rich>
              <a:bodyPr vert="horz" rot="0" anchor="ctr"/>
              <a:lstStyle/>
              <a:p>
                <a:pPr algn="ctr">
                  <a:defRPr/>
                </a:pPr>
                <a:r>
                  <a:rPr lang="en-US" cap="none" sz="800" b="0" i="0" u="none" baseline="0">
                    <a:solidFill>
                      <a:srgbClr val="000000"/>
                    </a:solidFill>
                    <a:latin typeface="Arial"/>
                    <a:ea typeface="Arial"/>
                    <a:cs typeface="Arial"/>
                  </a:rPr>
                  <a:t>x</a:t>
                </a:r>
              </a:p>
            </c:rich>
          </c:tx>
          <c:layout>
            <c:manualLayout>
              <c:xMode val="factor"/>
              <c:yMode val="factor"/>
              <c:x val="-0.004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472125"/>
        <c:crosses val="autoZero"/>
        <c:crossBetween val="midCat"/>
        <c:dispUnits/>
      </c:valAx>
      <c:valAx>
        <c:axId val="60472125"/>
        <c:scaling>
          <c:orientation val="minMax"/>
          <c:max val="6000"/>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y</a:t>
                </a:r>
              </a:p>
            </c:rich>
          </c:tx>
          <c:layout>
            <c:manualLayout>
              <c:xMode val="factor"/>
              <c:yMode val="factor"/>
              <c:x val="-0.012"/>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914908"/>
        <c:crosses val="autoZero"/>
        <c:crossBetween val="midCat"/>
        <c:dispUnits/>
      </c:valAx>
      <c:spPr>
        <a:noFill/>
        <a:ln w="12700">
          <a:solidFill>
            <a:srgbClr val="808080"/>
          </a:solidFill>
        </a:ln>
      </c:spPr>
    </c:plotArea>
    <c:legend>
      <c:legendPos val="r"/>
      <c:layout>
        <c:manualLayout>
          <c:xMode val="edge"/>
          <c:yMode val="edge"/>
          <c:x val="0.125"/>
          <c:y val="0.12175"/>
          <c:w val="0.15975"/>
          <c:h val="0.15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Solucion del SED por RK2 Explícito</a:t>
            </a:r>
          </a:p>
        </c:rich>
      </c:tx>
      <c:layout>
        <c:manualLayout>
          <c:xMode val="factor"/>
          <c:yMode val="factor"/>
          <c:x val="0.0185"/>
          <c:y val="-0.01925"/>
        </c:manualLayout>
      </c:layout>
      <c:spPr>
        <a:noFill/>
        <a:ln>
          <a:noFill/>
        </a:ln>
      </c:spPr>
    </c:title>
    <c:plotArea>
      <c:layout>
        <c:manualLayout>
          <c:xMode val="edge"/>
          <c:yMode val="edge"/>
          <c:x val="0.04225"/>
          <c:y val="0.08075"/>
          <c:w val="0.95775"/>
          <c:h val="0.86975"/>
        </c:manualLayout>
      </c:layout>
      <c:scatterChart>
        <c:scatterStyle val="lineMarker"/>
        <c:varyColors val="0"/>
        <c:ser>
          <c:idx val="0"/>
          <c:order val="0"/>
          <c:tx>
            <c:v>RK2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RK2!$B$17:$B$117</c:f>
              <c:numCache/>
            </c:numRef>
          </c:xVal>
          <c:yVal>
            <c:numRef>
              <c:f>RK2!$C$17:$C$117</c:f>
              <c:numCache/>
            </c:numRef>
          </c:yVal>
          <c:smooth val="0"/>
        </c:ser>
        <c:ser>
          <c:idx val="1"/>
          <c:order val="1"/>
          <c:tx>
            <c:v>RK2 z</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RK2!$B$17:$B$117</c:f>
              <c:numCache/>
            </c:numRef>
          </c:xVal>
          <c:yVal>
            <c:numRef>
              <c:f>RK2!$D$17:$D$117</c:f>
              <c:numCache/>
            </c:numRef>
          </c:yVal>
          <c:smooth val="0"/>
        </c:ser>
        <c:axId val="7378214"/>
        <c:axId val="66403927"/>
      </c:scatterChart>
      <c:valAx>
        <c:axId val="7378214"/>
        <c:scaling>
          <c:orientation val="minMax"/>
          <c:max val="2"/>
          <c:min val="0"/>
        </c:scaling>
        <c:axPos val="b"/>
        <c:title>
          <c:tx>
            <c:rich>
              <a:bodyPr vert="horz" rot="0" anchor="ctr"/>
              <a:lstStyle/>
              <a:p>
                <a:pPr algn="ctr">
                  <a:defRPr/>
                </a:pPr>
                <a:r>
                  <a:rPr lang="en-US" cap="none" sz="800" b="0" i="0" u="none" baseline="0">
                    <a:solidFill>
                      <a:srgbClr val="000000"/>
                    </a:solidFill>
                    <a:latin typeface="Arial"/>
                    <a:ea typeface="Arial"/>
                    <a:cs typeface="Arial"/>
                  </a:rPr>
                  <a:t>x</a:t>
                </a:r>
              </a:p>
            </c:rich>
          </c:tx>
          <c:layout>
            <c:manualLayout>
              <c:xMode val="factor"/>
              <c:yMode val="factor"/>
              <c:x val="-0.004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403927"/>
        <c:crosses val="autoZero"/>
        <c:crossBetween val="midCat"/>
        <c:dispUnits/>
      </c:valAx>
      <c:valAx>
        <c:axId val="66403927"/>
        <c:scaling>
          <c:orientation val="minMax"/>
          <c:max val="1000"/>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y</a:t>
                </a:r>
              </a:p>
            </c:rich>
          </c:tx>
          <c:layout>
            <c:manualLayout>
              <c:xMode val="factor"/>
              <c:yMode val="factor"/>
              <c:x val="-0.012"/>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378214"/>
        <c:crosses val="autoZero"/>
        <c:crossBetween val="midCat"/>
        <c:dispUnits/>
      </c:valAx>
      <c:spPr>
        <a:noFill/>
        <a:ln w="12700">
          <a:solidFill>
            <a:srgbClr val="808080"/>
          </a:solidFill>
        </a:ln>
      </c:spPr>
    </c:plotArea>
    <c:legend>
      <c:legendPos val="r"/>
      <c:layout>
        <c:manualLayout>
          <c:xMode val="edge"/>
          <c:yMode val="edge"/>
          <c:x val="0.12025"/>
          <c:y val="0.1155"/>
          <c:w val="0.14825"/>
          <c:h val="0.15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Solucion del SED por RK4 Simpson 1/3 Explícito</a:t>
            </a:r>
          </a:p>
        </c:rich>
      </c:tx>
      <c:layout>
        <c:manualLayout>
          <c:xMode val="factor"/>
          <c:yMode val="factor"/>
          <c:x val="-0.0555"/>
          <c:y val="-0.01925"/>
        </c:manualLayout>
      </c:layout>
      <c:spPr>
        <a:noFill/>
        <a:ln>
          <a:noFill/>
        </a:ln>
      </c:spPr>
    </c:title>
    <c:plotArea>
      <c:layout>
        <c:manualLayout>
          <c:xMode val="edge"/>
          <c:yMode val="edge"/>
          <c:x val="0.04225"/>
          <c:y val="0.08075"/>
          <c:w val="0.95775"/>
          <c:h val="0.86975"/>
        </c:manualLayout>
      </c:layout>
      <c:scatterChart>
        <c:scatterStyle val="lineMarker"/>
        <c:varyColors val="0"/>
        <c:ser>
          <c:idx val="0"/>
          <c:order val="0"/>
          <c:tx>
            <c:v>RK4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'RK4 1-3'!$B$17:$B$117</c:f>
              <c:numCache/>
            </c:numRef>
          </c:xVal>
          <c:yVal>
            <c:numRef>
              <c:f>'RK4 1-3'!$C$17:$C$117</c:f>
              <c:numCache/>
            </c:numRef>
          </c:yVal>
          <c:smooth val="0"/>
        </c:ser>
        <c:ser>
          <c:idx val="1"/>
          <c:order val="1"/>
          <c:tx>
            <c:v>RK4 z</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'RK4 1-3'!$B$17:$B$117</c:f>
              <c:numCache/>
            </c:numRef>
          </c:xVal>
          <c:yVal>
            <c:numRef>
              <c:f>'RK4 1-3'!$D$17:$D$117</c:f>
              <c:numCache/>
            </c:numRef>
          </c:yVal>
          <c:smooth val="0"/>
        </c:ser>
        <c:axId val="60764432"/>
        <c:axId val="10008977"/>
      </c:scatterChart>
      <c:valAx>
        <c:axId val="60764432"/>
        <c:scaling>
          <c:orientation val="minMax"/>
          <c:max val="2"/>
          <c:min val="0"/>
        </c:scaling>
        <c:axPos val="b"/>
        <c:title>
          <c:tx>
            <c:rich>
              <a:bodyPr vert="horz" rot="0" anchor="ctr"/>
              <a:lstStyle/>
              <a:p>
                <a:pPr algn="ctr">
                  <a:defRPr/>
                </a:pPr>
                <a:r>
                  <a:rPr lang="en-US" cap="none" sz="800" b="0" i="0" u="none" baseline="0">
                    <a:solidFill>
                      <a:srgbClr val="000000"/>
                    </a:solidFill>
                    <a:latin typeface="Arial"/>
                    <a:ea typeface="Arial"/>
                    <a:cs typeface="Arial"/>
                  </a:rPr>
                  <a:t>x</a:t>
                </a:r>
              </a:p>
            </c:rich>
          </c:tx>
          <c:layout>
            <c:manualLayout>
              <c:xMode val="factor"/>
              <c:yMode val="factor"/>
              <c:x val="-0.004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008977"/>
        <c:crosses val="autoZero"/>
        <c:crossBetween val="midCat"/>
        <c:dispUnits/>
      </c:valAx>
      <c:valAx>
        <c:axId val="10008977"/>
        <c:scaling>
          <c:orientation val="minMax"/>
          <c:max val="1000"/>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y</a:t>
                </a:r>
              </a:p>
            </c:rich>
          </c:tx>
          <c:layout>
            <c:manualLayout>
              <c:xMode val="factor"/>
              <c:yMode val="factor"/>
              <c:x val="-0.012"/>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764432"/>
        <c:crosses val="autoZero"/>
        <c:crossBetween val="midCat"/>
        <c:dispUnits/>
      </c:valAx>
      <c:spPr>
        <a:noFill/>
        <a:ln w="12700">
          <a:solidFill>
            <a:srgbClr val="808080"/>
          </a:solidFill>
        </a:ln>
      </c:spPr>
    </c:plotArea>
    <c:legend>
      <c:legendPos val="r"/>
      <c:layout>
        <c:manualLayout>
          <c:xMode val="edge"/>
          <c:yMode val="edge"/>
          <c:x val="0.82875"/>
          <c:y val="0.1155"/>
          <c:w val="0.14825"/>
          <c:h val="0.15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Solucion del SED por AB4-AM4 Explícito</a:t>
            </a:r>
          </a:p>
        </c:rich>
      </c:tx>
      <c:layout>
        <c:manualLayout>
          <c:xMode val="factor"/>
          <c:yMode val="factor"/>
          <c:x val="0.01625"/>
          <c:y val="-0.01925"/>
        </c:manualLayout>
      </c:layout>
      <c:spPr>
        <a:noFill/>
        <a:ln>
          <a:noFill/>
        </a:ln>
      </c:spPr>
    </c:title>
    <c:plotArea>
      <c:layout>
        <c:manualLayout>
          <c:xMode val="edge"/>
          <c:yMode val="edge"/>
          <c:x val="0.04225"/>
          <c:y val="0.08075"/>
          <c:w val="0.95775"/>
          <c:h val="0.86975"/>
        </c:manualLayout>
      </c:layout>
      <c:scatterChart>
        <c:scatterStyle val="lineMarker"/>
        <c:varyColors val="0"/>
        <c:ser>
          <c:idx val="0"/>
          <c:order val="0"/>
          <c:tx>
            <c:v>ABM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'AB4-AM4'!$B$17:$B$117</c:f>
              <c:numCache/>
            </c:numRef>
          </c:xVal>
          <c:yVal>
            <c:numRef>
              <c:f>'AB4-AM4'!$C$17:$C$117</c:f>
              <c:numCache/>
            </c:numRef>
          </c:yVal>
          <c:smooth val="0"/>
        </c:ser>
        <c:ser>
          <c:idx val="1"/>
          <c:order val="1"/>
          <c:tx>
            <c:v>ABM z</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'AB4-AM4'!$B$17:$B$117</c:f>
              <c:numCache/>
            </c:numRef>
          </c:xVal>
          <c:yVal>
            <c:numRef>
              <c:f>'AB4-AM4'!$D$17:$D$117</c:f>
              <c:numCache/>
            </c:numRef>
          </c:yVal>
          <c:smooth val="0"/>
        </c:ser>
        <c:axId val="22971930"/>
        <c:axId val="5420779"/>
      </c:scatterChart>
      <c:valAx>
        <c:axId val="22971930"/>
        <c:scaling>
          <c:orientation val="minMax"/>
          <c:max val="2"/>
          <c:min val="0"/>
        </c:scaling>
        <c:axPos val="b"/>
        <c:title>
          <c:tx>
            <c:rich>
              <a:bodyPr vert="horz" rot="0" anchor="ctr"/>
              <a:lstStyle/>
              <a:p>
                <a:pPr algn="ctr">
                  <a:defRPr/>
                </a:pPr>
                <a:r>
                  <a:rPr lang="en-US" cap="none" sz="800" b="0" i="0" u="none" baseline="0">
                    <a:solidFill>
                      <a:srgbClr val="000000"/>
                    </a:solidFill>
                    <a:latin typeface="Arial"/>
                    <a:ea typeface="Arial"/>
                    <a:cs typeface="Arial"/>
                  </a:rPr>
                  <a:t>x</a:t>
                </a:r>
              </a:p>
            </c:rich>
          </c:tx>
          <c:layout>
            <c:manualLayout>
              <c:xMode val="factor"/>
              <c:yMode val="factor"/>
              <c:x val="-0.004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20779"/>
        <c:crosses val="autoZero"/>
        <c:crossBetween val="midCat"/>
        <c:dispUnits/>
      </c:valAx>
      <c:valAx>
        <c:axId val="5420779"/>
        <c:scaling>
          <c:orientation val="minMax"/>
          <c:max val="1400"/>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y</a:t>
                </a:r>
              </a:p>
            </c:rich>
          </c:tx>
          <c:layout>
            <c:manualLayout>
              <c:xMode val="factor"/>
              <c:yMode val="factor"/>
              <c:x val="-0.012"/>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971930"/>
        <c:crosses val="autoZero"/>
        <c:crossBetween val="midCat"/>
        <c:dispUnits/>
      </c:valAx>
      <c:spPr>
        <a:noFill/>
        <a:ln w="12700">
          <a:solidFill>
            <a:srgbClr val="808080"/>
          </a:solidFill>
        </a:ln>
      </c:spPr>
    </c:plotArea>
    <c:legend>
      <c:legendPos val="r"/>
      <c:layout>
        <c:manualLayout>
          <c:xMode val="edge"/>
          <c:yMode val="edge"/>
          <c:x val="0.12975"/>
          <c:y val="0.12175"/>
          <c:w val="0.1505"/>
          <c:h val="0.15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20</xdr:row>
      <xdr:rowOff>0</xdr:rowOff>
    </xdr:from>
    <xdr:to>
      <xdr:col>14</xdr:col>
      <xdr:colOff>390525</xdr:colOff>
      <xdr:row>38</xdr:row>
      <xdr:rowOff>142875</xdr:rowOff>
    </xdr:to>
    <xdr:graphicFrame>
      <xdr:nvGraphicFramePr>
        <xdr:cNvPr id="1" name="Gráfico 3"/>
        <xdr:cNvGraphicFramePr/>
      </xdr:nvGraphicFramePr>
      <xdr:xfrm>
        <a:off x="6734175" y="3343275"/>
        <a:ext cx="4200525" cy="3057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20</xdr:row>
      <xdr:rowOff>0</xdr:rowOff>
    </xdr:from>
    <xdr:to>
      <xdr:col>20</xdr:col>
      <xdr:colOff>390525</xdr:colOff>
      <xdr:row>38</xdr:row>
      <xdr:rowOff>142875</xdr:rowOff>
    </xdr:to>
    <xdr:graphicFrame>
      <xdr:nvGraphicFramePr>
        <xdr:cNvPr id="1" name="Gráfico 1"/>
        <xdr:cNvGraphicFramePr/>
      </xdr:nvGraphicFramePr>
      <xdr:xfrm>
        <a:off x="11306175" y="3343275"/>
        <a:ext cx="4200525" cy="3057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20</xdr:row>
      <xdr:rowOff>0</xdr:rowOff>
    </xdr:from>
    <xdr:to>
      <xdr:col>28</xdr:col>
      <xdr:colOff>390525</xdr:colOff>
      <xdr:row>38</xdr:row>
      <xdr:rowOff>142875</xdr:rowOff>
    </xdr:to>
    <xdr:graphicFrame>
      <xdr:nvGraphicFramePr>
        <xdr:cNvPr id="1" name="Gráfico 1"/>
        <xdr:cNvGraphicFramePr/>
      </xdr:nvGraphicFramePr>
      <xdr:xfrm>
        <a:off x="17402175" y="3343275"/>
        <a:ext cx="4200525" cy="3057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20</xdr:row>
      <xdr:rowOff>0</xdr:rowOff>
    </xdr:from>
    <xdr:to>
      <xdr:col>18</xdr:col>
      <xdr:colOff>390525</xdr:colOff>
      <xdr:row>38</xdr:row>
      <xdr:rowOff>142875</xdr:rowOff>
    </xdr:to>
    <xdr:graphicFrame>
      <xdr:nvGraphicFramePr>
        <xdr:cNvPr id="1" name="Gráfico 1"/>
        <xdr:cNvGraphicFramePr/>
      </xdr:nvGraphicFramePr>
      <xdr:xfrm>
        <a:off x="9782175" y="3343275"/>
        <a:ext cx="4200525" cy="3057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N117"/>
  <sheetViews>
    <sheetView tabSelected="1" zoomScalePageLayoutView="0" workbookViewId="0" topLeftCell="A1">
      <selection activeCell="D9" sqref="D9"/>
    </sheetView>
  </sheetViews>
  <sheetFormatPr defaultColWidth="11.421875" defaultRowHeight="12.75"/>
  <cols>
    <col min="9" max="9" width="9.57421875" style="0" customWidth="1"/>
  </cols>
  <sheetData>
    <row r="1" spans="1:2" ht="15.75">
      <c r="A1" s="1" t="s">
        <v>26</v>
      </c>
      <c r="B1" s="1"/>
    </row>
    <row r="2" spans="1:2" ht="18">
      <c r="A2" s="2" t="s">
        <v>0</v>
      </c>
      <c r="B2" s="1"/>
    </row>
    <row r="4" spans="1:10" ht="12.75">
      <c r="A4" t="s">
        <v>27</v>
      </c>
      <c r="G4" t="s">
        <v>1</v>
      </c>
      <c r="I4" s="3" t="s">
        <v>2</v>
      </c>
      <c r="J4" s="4">
        <v>0</v>
      </c>
    </row>
    <row r="5" spans="9:10" ht="12.75">
      <c r="I5" s="3" t="s">
        <v>3</v>
      </c>
      <c r="J5" s="4">
        <v>2</v>
      </c>
    </row>
    <row r="6" spans="9:10" ht="12.75">
      <c r="I6" s="5"/>
      <c r="J6" s="6"/>
    </row>
    <row r="7" spans="7:10" ht="12.75">
      <c r="G7" t="s">
        <v>4</v>
      </c>
      <c r="I7" s="7" t="s">
        <v>13</v>
      </c>
      <c r="J7" s="8">
        <f>J4</f>
        <v>0</v>
      </c>
    </row>
    <row r="8" spans="9:10" ht="12.75">
      <c r="I8" s="7" t="s">
        <v>5</v>
      </c>
      <c r="J8" s="8">
        <v>100</v>
      </c>
    </row>
    <row r="9" spans="9:10" ht="12.75">
      <c r="I9" s="7" t="s">
        <v>28</v>
      </c>
      <c r="J9" s="8">
        <v>100</v>
      </c>
    </row>
    <row r="11" spans="7:10" ht="12.75">
      <c r="G11" t="s">
        <v>6</v>
      </c>
      <c r="I11" s="9" t="s">
        <v>7</v>
      </c>
      <c r="J11" s="10">
        <v>100</v>
      </c>
    </row>
    <row r="12" ht="12.75">
      <c r="K12" s="11" t="s">
        <v>17</v>
      </c>
    </row>
    <row r="13" spans="7:11" ht="12.75">
      <c r="G13" t="s">
        <v>14</v>
      </c>
      <c r="I13" s="12" t="s">
        <v>15</v>
      </c>
      <c r="J13" s="12">
        <f>(J5-J4)/J11</f>
        <v>0.02</v>
      </c>
      <c r="K13">
        <f>(J13)^2</f>
        <v>0.0004</v>
      </c>
    </row>
    <row r="14" ht="12.75">
      <c r="A14" t="s">
        <v>8</v>
      </c>
    </row>
    <row r="16" spans="1:13" ht="12.75" customHeight="1">
      <c r="A16" t="s">
        <v>9</v>
      </c>
      <c r="B16" t="s">
        <v>10</v>
      </c>
      <c r="C16" t="s">
        <v>11</v>
      </c>
      <c r="D16" t="s">
        <v>29</v>
      </c>
      <c r="E16" t="s">
        <v>30</v>
      </c>
      <c r="F16" t="s">
        <v>31</v>
      </c>
      <c r="G16" t="s">
        <v>12</v>
      </c>
      <c r="H16" t="s">
        <v>32</v>
      </c>
      <c r="J16" s="39" t="s">
        <v>33</v>
      </c>
      <c r="K16" s="39"/>
      <c r="L16" s="39"/>
      <c r="M16" s="39"/>
    </row>
    <row r="17" spans="1:13" ht="12.75">
      <c r="A17">
        <v>0</v>
      </c>
      <c r="B17" s="8">
        <f>J7</f>
        <v>0</v>
      </c>
      <c r="C17" s="8">
        <f>J8</f>
        <v>100</v>
      </c>
      <c r="D17" s="8">
        <f>J9</f>
        <v>100</v>
      </c>
      <c r="E17">
        <f>C17*(3-0.003*C17-0.004*D17)</f>
        <v>230.00000000000003</v>
      </c>
      <c r="F17">
        <f>D17*(2-0.002*C17-0.001*D17)</f>
        <v>170</v>
      </c>
      <c r="G17" s="13">
        <f aca="true" t="shared" si="0" ref="G17:H37">C17+$J$13*E17</f>
        <v>104.6</v>
      </c>
      <c r="H17" s="13">
        <f t="shared" si="0"/>
        <v>103.4</v>
      </c>
      <c r="J17" s="39"/>
      <c r="K17" s="39"/>
      <c r="L17" s="39"/>
      <c r="M17" s="39"/>
    </row>
    <row r="18" spans="1:13" ht="12.75">
      <c r="A18">
        <v>1</v>
      </c>
      <c r="B18">
        <f>$J$7+A18*$J$13</f>
        <v>0.02</v>
      </c>
      <c r="C18">
        <f>G17</f>
        <v>104.6</v>
      </c>
      <c r="D18">
        <f>H17</f>
        <v>103.4</v>
      </c>
      <c r="E18">
        <f aca="true" t="shared" si="1" ref="E18:E36">C18*(3-0.003*C18-0.004*D18)</f>
        <v>237.71395999999996</v>
      </c>
      <c r="F18">
        <f aca="true" t="shared" si="2" ref="F18:F37">D18*(2-0.002*C18-0.001*D18)</f>
        <v>174.47716</v>
      </c>
      <c r="G18" s="13">
        <f t="shared" si="0"/>
        <v>109.3542792</v>
      </c>
      <c r="H18" s="13">
        <f t="shared" si="0"/>
        <v>106.8895432</v>
      </c>
      <c r="J18" s="39"/>
      <c r="K18" s="39"/>
      <c r="L18" s="39"/>
      <c r="M18" s="39"/>
    </row>
    <row r="19" spans="1:13" ht="12.75">
      <c r="A19">
        <v>2</v>
      </c>
      <c r="B19">
        <f aca="true" t="shared" si="3" ref="B19:B82">$J$7+A19*$J$13</f>
        <v>0.04</v>
      </c>
      <c r="C19">
        <f>G18</f>
        <v>109.3542792</v>
      </c>
      <c r="D19">
        <f aca="true" t="shared" si="4" ref="D19:D37">H18</f>
        <v>106.8895432</v>
      </c>
      <c r="E19">
        <f t="shared" si="1"/>
        <v>245.43244665933227</v>
      </c>
      <c r="F19">
        <f t="shared" si="2"/>
        <v>178.97605405318882</v>
      </c>
      <c r="G19" s="13">
        <f t="shared" si="0"/>
        <v>114.26292813318663</v>
      </c>
      <c r="H19" s="13">
        <f t="shared" si="0"/>
        <v>110.46906428106378</v>
      </c>
      <c r="J19" s="39"/>
      <c r="K19" s="39"/>
      <c r="L19" s="39"/>
      <c r="M19" s="39"/>
    </row>
    <row r="20" spans="1:13" ht="12.75">
      <c r="A20">
        <v>3</v>
      </c>
      <c r="B20">
        <f t="shared" si="3"/>
        <v>0.06</v>
      </c>
      <c r="C20">
        <f>G19</f>
        <v>114.26292813318663</v>
      </c>
      <c r="D20">
        <f t="shared" si="4"/>
        <v>110.46906428106378</v>
      </c>
      <c r="E20">
        <f t="shared" si="1"/>
        <v>253.13065915130034</v>
      </c>
      <c r="F20">
        <f t="shared" si="2"/>
        <v>183.48967689321864</v>
      </c>
      <c r="G20" s="13">
        <f t="shared" si="0"/>
        <v>119.32554131621264</v>
      </c>
      <c r="H20" s="13">
        <f t="shared" si="0"/>
        <v>114.13885781892816</v>
      </c>
      <c r="I20" s="14"/>
      <c r="J20" s="14"/>
      <c r="K20" s="14"/>
      <c r="L20" s="14"/>
      <c r="M20" s="14"/>
    </row>
    <row r="21" spans="1:8" ht="12.75">
      <c r="A21">
        <v>4</v>
      </c>
      <c r="B21">
        <f t="shared" si="3"/>
        <v>0.08</v>
      </c>
      <c r="C21">
        <f>G20</f>
        <v>119.32554131621264</v>
      </c>
      <c r="D21">
        <f t="shared" si="4"/>
        <v>114.13885781892816</v>
      </c>
      <c r="E21">
        <f t="shared" si="1"/>
        <v>260.78214553958503</v>
      </c>
      <c r="F21">
        <f t="shared" si="2"/>
        <v>188.01067478473115</v>
      </c>
      <c r="G21" s="13">
        <f t="shared" si="0"/>
        <v>124.54118422700434</v>
      </c>
      <c r="H21" s="13">
        <f t="shared" si="0"/>
        <v>117.89907131462279</v>
      </c>
    </row>
    <row r="22" spans="1:8" ht="12.75">
      <c r="A22" s="15">
        <v>5</v>
      </c>
      <c r="B22" s="15">
        <f t="shared" si="3"/>
        <v>0.1</v>
      </c>
      <c r="C22" s="15">
        <f>G21</f>
        <v>124.54118422700434</v>
      </c>
      <c r="D22" s="19">
        <f t="shared" si="4"/>
        <v>117.89907131462279</v>
      </c>
      <c r="E22" s="19">
        <f t="shared" si="1"/>
        <v>268.35887313187044</v>
      </c>
      <c r="F22" s="19">
        <f t="shared" si="2"/>
        <v>192.53137169082075</v>
      </c>
      <c r="G22" s="16">
        <f t="shared" si="0"/>
        <v>129.90836168964174</v>
      </c>
      <c r="H22" s="16">
        <f t="shared" si="0"/>
        <v>121.7496987484392</v>
      </c>
    </row>
    <row r="23" spans="1:8" ht="12.75">
      <c r="A23" s="17">
        <v>6</v>
      </c>
      <c r="B23" s="17">
        <f t="shared" si="3"/>
        <v>0.12</v>
      </c>
      <c r="C23" s="17">
        <f aca="true" t="shared" si="5" ref="C23:C37">G22</f>
        <v>129.90836168964174</v>
      </c>
      <c r="D23" s="17">
        <f t="shared" si="4"/>
        <v>121.7496987484392</v>
      </c>
      <c r="E23" s="17">
        <f t="shared" si="1"/>
        <v>275.8313221557962</v>
      </c>
      <c r="F23" s="17">
        <f t="shared" si="2"/>
        <v>197.0438005503084</v>
      </c>
      <c r="G23" s="18">
        <f t="shared" si="0"/>
        <v>135.42498813275765</v>
      </c>
      <c r="H23" s="18">
        <f t="shared" si="0"/>
        <v>125.69057475944537</v>
      </c>
    </row>
    <row r="24" spans="1:8" ht="12.75">
      <c r="A24" s="17">
        <v>7</v>
      </c>
      <c r="B24" s="17">
        <f t="shared" si="3"/>
        <v>0.14</v>
      </c>
      <c r="C24" s="17">
        <f t="shared" si="5"/>
        <v>135.42498813275765</v>
      </c>
      <c r="D24" s="17">
        <f t="shared" si="4"/>
        <v>125.69057475944537</v>
      </c>
      <c r="E24" s="17">
        <f t="shared" si="1"/>
        <v>283.1686037852108</v>
      </c>
      <c r="F24" s="17">
        <f t="shared" si="2"/>
        <v>201.53973974513625</v>
      </c>
      <c r="G24" s="18">
        <f t="shared" si="0"/>
        <v>141.08836020846186</v>
      </c>
      <c r="H24" s="18">
        <f t="shared" si="0"/>
        <v>129.7213695543481</v>
      </c>
    </row>
    <row r="25" spans="1:8" ht="12.75">
      <c r="A25" s="17">
        <v>8</v>
      </c>
      <c r="B25" s="17">
        <f t="shared" si="3"/>
        <v>0.16</v>
      </c>
      <c r="C25" s="17">
        <f t="shared" si="5"/>
        <v>141.08836020846186</v>
      </c>
      <c r="D25" s="17">
        <f t="shared" si="4"/>
        <v>129.7213695543481</v>
      </c>
      <c r="E25" s="17">
        <f t="shared" si="1"/>
        <v>290.3386032087721</v>
      </c>
      <c r="F25" s="17">
        <f t="shared" si="2"/>
        <v>206.01075476080274</v>
      </c>
      <c r="G25" s="18">
        <f t="shared" si="0"/>
        <v>146.8951322726373</v>
      </c>
      <c r="H25" s="18">
        <f t="shared" si="0"/>
        <v>133.84158464956414</v>
      </c>
    </row>
    <row r="26" spans="1:8" ht="12.75">
      <c r="A26" s="17">
        <v>9</v>
      </c>
      <c r="B26" s="17">
        <f t="shared" si="3"/>
        <v>0.18</v>
      </c>
      <c r="C26" s="17">
        <f t="shared" si="5"/>
        <v>146.8951322726373</v>
      </c>
      <c r="D26" s="17">
        <f t="shared" si="4"/>
        <v>133.84158464956414</v>
      </c>
      <c r="E26" s="17">
        <f t="shared" si="1"/>
        <v>297.3081480390166</v>
      </c>
      <c r="F26" s="17">
        <f t="shared" si="2"/>
        <v>210.44824495626762</v>
      </c>
      <c r="G26" s="18">
        <f t="shared" si="0"/>
        <v>152.84129523341764</v>
      </c>
      <c r="H26" s="18">
        <f t="shared" si="0"/>
        <v>138.0505495486895</v>
      </c>
    </row>
    <row r="27" spans="1:8" ht="12.75">
      <c r="A27" s="17">
        <v>10</v>
      </c>
      <c r="B27" s="17">
        <f t="shared" si="3"/>
        <v>0.2</v>
      </c>
      <c r="C27" s="17">
        <f t="shared" si="5"/>
        <v>152.84129523341764</v>
      </c>
      <c r="D27" s="17">
        <f t="shared" si="4"/>
        <v>138.0505495486895</v>
      </c>
      <c r="E27" s="17">
        <f t="shared" si="1"/>
        <v>304.0432019115395</v>
      </c>
      <c r="F27" s="17">
        <f t="shared" si="2"/>
        <v>214.84349526527023</v>
      </c>
      <c r="G27" s="18">
        <f t="shared" si="0"/>
        <v>158.92215927164844</v>
      </c>
      <c r="H27" s="18">
        <f t="shared" si="0"/>
        <v>142.34741945399492</v>
      </c>
    </row>
    <row r="28" spans="1:8" ht="12.75">
      <c r="A28" s="17">
        <v>11</v>
      </c>
      <c r="B28" s="17">
        <f t="shared" si="3"/>
        <v>0.22</v>
      </c>
      <c r="C28" s="17">
        <f t="shared" si="5"/>
        <v>158.92215927164844</v>
      </c>
      <c r="D28" s="17">
        <f t="shared" si="4"/>
        <v>142.34741945399492</v>
      </c>
      <c r="E28" s="17">
        <f t="shared" si="1"/>
        <v>310.509082626752</v>
      </c>
      <c r="F28" s="17">
        <f t="shared" si="2"/>
        <v>219.18773255002642</v>
      </c>
      <c r="G28" s="18">
        <f t="shared" si="0"/>
        <v>165.13234092418347</v>
      </c>
      <c r="H28" s="18">
        <f t="shared" si="0"/>
        <v>146.73117410499543</v>
      </c>
    </row>
    <row r="29" spans="1:8" ht="12.75">
      <c r="A29" s="17">
        <v>12</v>
      </c>
      <c r="B29" s="17">
        <f t="shared" si="3"/>
        <v>0.24</v>
      </c>
      <c r="C29" s="17">
        <f t="shared" si="5"/>
        <v>165.13234092418347</v>
      </c>
      <c r="D29" s="17">
        <f t="shared" si="4"/>
        <v>146.73117410499543</v>
      </c>
      <c r="E29" s="17">
        <f t="shared" si="1"/>
        <v>316.67070364920073</v>
      </c>
      <c r="F29" s="17">
        <f t="shared" si="2"/>
        <v>223.47218622273672</v>
      </c>
      <c r="G29" s="18">
        <f t="shared" si="0"/>
        <v>171.4657549971675</v>
      </c>
      <c r="H29" s="18">
        <f t="shared" si="0"/>
        <v>151.20061782945015</v>
      </c>
    </row>
    <row r="30" spans="1:8" ht="12.75">
      <c r="A30" s="17">
        <v>13</v>
      </c>
      <c r="B30" s="17">
        <f t="shared" si="3"/>
        <v>0.26</v>
      </c>
      <c r="C30" s="17">
        <f t="shared" si="5"/>
        <v>171.4657549971675</v>
      </c>
      <c r="D30" s="17">
        <f t="shared" si="4"/>
        <v>151.20061782945015</v>
      </c>
      <c r="E30" s="17">
        <f t="shared" si="1"/>
        <v>322.49283721259707</v>
      </c>
      <c r="F30" s="17">
        <f t="shared" si="2"/>
        <v>227.68815264256318</v>
      </c>
      <c r="G30" s="18">
        <f t="shared" si="0"/>
        <v>177.91561174141944</v>
      </c>
      <c r="H30" s="18">
        <f t="shared" si="0"/>
        <v>155.7543808823014</v>
      </c>
    </row>
    <row r="31" spans="1:8" ht="12.75">
      <c r="A31" s="17">
        <v>14</v>
      </c>
      <c r="B31" s="17">
        <f t="shared" si="3"/>
        <v>0.28</v>
      </c>
      <c r="C31" s="17">
        <f t="shared" si="5"/>
        <v>177.91561174141944</v>
      </c>
      <c r="D31" s="17">
        <f t="shared" si="4"/>
        <v>155.7543808823014</v>
      </c>
      <c r="E31" s="17">
        <f t="shared" si="1"/>
        <v>327.940396695965</v>
      </c>
      <c r="F31" s="17">
        <f t="shared" si="2"/>
        <v>231.82706268841238</v>
      </c>
      <c r="G31" s="18">
        <f t="shared" si="0"/>
        <v>184.47441967533874</v>
      </c>
      <c r="H31" s="18">
        <f t="shared" si="0"/>
        <v>160.39092213606966</v>
      </c>
    </row>
    <row r="32" spans="1:8" ht="12.75">
      <c r="A32" s="17">
        <v>15</v>
      </c>
      <c r="B32" s="17">
        <f t="shared" si="3"/>
        <v>0.3</v>
      </c>
      <c r="C32" s="17">
        <f t="shared" si="5"/>
        <v>184.47441967533874</v>
      </c>
      <c r="D32" s="17">
        <f t="shared" si="4"/>
        <v>160.39092213606966</v>
      </c>
      <c r="E32" s="17">
        <f t="shared" si="1"/>
        <v>332.97873535338164</v>
      </c>
      <c r="F32" s="17">
        <f t="shared" si="2"/>
        <v>235.88055180399277</v>
      </c>
      <c r="G32" s="18">
        <f t="shared" si="0"/>
        <v>191.13399438240637</v>
      </c>
      <c r="H32" s="18">
        <f t="shared" si="0"/>
        <v>165.10853317214952</v>
      </c>
    </row>
    <row r="33" spans="1:8" ht="12.75">
      <c r="A33" s="17">
        <v>16</v>
      </c>
      <c r="B33" s="17">
        <f t="shared" si="3"/>
        <v>0.32</v>
      </c>
      <c r="C33" s="17">
        <f t="shared" si="5"/>
        <v>191.13399438240637</v>
      </c>
      <c r="D33" s="17">
        <f t="shared" si="4"/>
        <v>165.10853317214952</v>
      </c>
      <c r="E33" s="17">
        <f t="shared" si="1"/>
        <v>337.5739579142459</v>
      </c>
      <c r="F33" s="17">
        <f t="shared" si="2"/>
        <v>239.84053171441425</v>
      </c>
      <c r="G33" s="18">
        <f t="shared" si="0"/>
        <v>197.8854735406913</v>
      </c>
      <c r="H33" s="18">
        <f t="shared" si="0"/>
        <v>169.9053438064378</v>
      </c>
    </row>
    <row r="34" spans="1:8" ht="12.75">
      <c r="A34" s="17">
        <v>17</v>
      </c>
      <c r="B34" s="17">
        <f t="shared" si="3"/>
        <v>0.34</v>
      </c>
      <c r="C34" s="17">
        <f t="shared" si="5"/>
        <v>197.8854735406913</v>
      </c>
      <c r="D34" s="17">
        <f t="shared" si="4"/>
        <v>169.9053438064378</v>
      </c>
      <c r="E34" s="17">
        <f t="shared" si="1"/>
        <v>341.6932410418794</v>
      </c>
      <c r="F34" s="17">
        <f t="shared" si="2"/>
        <v>243.69926292642995</v>
      </c>
      <c r="G34" s="18">
        <f t="shared" si="0"/>
        <v>204.71933836152888</v>
      </c>
      <c r="H34" s="18">
        <f t="shared" si="0"/>
        <v>174.7793290649664</v>
      </c>
    </row>
    <row r="35" spans="1:8" ht="12.75">
      <c r="A35" s="17">
        <v>18</v>
      </c>
      <c r="B35" s="17">
        <f t="shared" si="3"/>
        <v>0.36</v>
      </c>
      <c r="C35" s="17">
        <f t="shared" si="5"/>
        <v>204.71933836152888</v>
      </c>
      <c r="D35" s="17">
        <f t="shared" si="4"/>
        <v>174.7793290649664</v>
      </c>
      <c r="E35" s="17">
        <f t="shared" si="1"/>
        <v>345.30515816523274</v>
      </c>
      <c r="F35" s="17">
        <f t="shared" si="2"/>
        <v>247.44942705062925</v>
      </c>
      <c r="G35" s="18">
        <f t="shared" si="0"/>
        <v>211.62544152483355</v>
      </c>
      <c r="H35" s="18">
        <f t="shared" si="0"/>
        <v>179.728317605979</v>
      </c>
    </row>
    <row r="36" spans="1:8" ht="12.75">
      <c r="A36" s="17">
        <v>19</v>
      </c>
      <c r="B36" s="17">
        <f t="shared" si="3"/>
        <v>0.38</v>
      </c>
      <c r="C36" s="17">
        <f t="shared" si="5"/>
        <v>211.62544152483355</v>
      </c>
      <c r="D36" s="17">
        <f t="shared" si="4"/>
        <v>179.728317605979</v>
      </c>
      <c r="E36" s="17">
        <f t="shared" si="1"/>
        <v>348.38000380123515</v>
      </c>
      <c r="F36" s="17">
        <f t="shared" si="2"/>
        <v>251.0841979267207</v>
      </c>
      <c r="G36" s="18">
        <f t="shared" si="0"/>
        <v>218.59304160085824</v>
      </c>
      <c r="H36" s="18">
        <f t="shared" si="0"/>
        <v>184.7500015645134</v>
      </c>
    </row>
    <row r="37" spans="1:8" ht="12.75">
      <c r="A37" s="24">
        <v>20</v>
      </c>
      <c r="B37" s="24">
        <f t="shared" si="3"/>
        <v>0.4</v>
      </c>
      <c r="C37" s="24">
        <f t="shared" si="5"/>
        <v>218.59304160085824</v>
      </c>
      <c r="D37" s="24">
        <f t="shared" si="4"/>
        <v>184.7500015645134</v>
      </c>
      <c r="E37" s="24">
        <f>(2*C37/B37)+B37*B37*EXP(B37)</f>
        <v>1093.2038999559136</v>
      </c>
      <c r="F37" s="24">
        <f t="shared" si="2"/>
        <v>254.5973104954385</v>
      </c>
      <c r="G37" s="25">
        <f t="shared" si="0"/>
        <v>240.45711959997652</v>
      </c>
      <c r="H37" s="25">
        <f t="shared" si="0"/>
        <v>189.84194777442218</v>
      </c>
    </row>
    <row r="38" spans="1:8" ht="12.75">
      <c r="A38" s="26">
        <v>21</v>
      </c>
      <c r="B38" s="26">
        <f t="shared" si="3"/>
        <v>0.42</v>
      </c>
      <c r="C38" s="26">
        <f aca="true" t="shared" si="6" ref="C38:C67">G37</f>
        <v>240.45711959997652</v>
      </c>
      <c r="D38" s="26">
        <f aca="true" t="shared" si="7" ref="D38:D67">H37</f>
        <v>189.84194777442218</v>
      </c>
      <c r="E38" s="26">
        <f aca="true" t="shared" si="8" ref="E38:E67">(2*C38/B38)+B38*B38*EXP(B38)</f>
        <v>1145.3023768754422</v>
      </c>
      <c r="F38" s="26">
        <f aca="true" t="shared" si="9" ref="F38:F67">D38*(2-0.002*C38-0.001*D38)</f>
        <v>252.34623453188445</v>
      </c>
      <c r="G38" s="27">
        <f aca="true" t="shared" si="10" ref="G38:G67">C38+$J$13*E38</f>
        <v>263.3631671374854</v>
      </c>
      <c r="H38" s="27">
        <f aca="true" t="shared" si="11" ref="H38:H67">D38+$J$13*F38</f>
        <v>194.88887246505988</v>
      </c>
    </row>
    <row r="39" spans="1:8" ht="12.75">
      <c r="A39" s="26">
        <v>22</v>
      </c>
      <c r="B39" s="26">
        <f t="shared" si="3"/>
        <v>0.44</v>
      </c>
      <c r="C39" s="26">
        <f t="shared" si="6"/>
        <v>263.3631671374854</v>
      </c>
      <c r="D39" s="26">
        <f t="shared" si="7"/>
        <v>194.88887246505988</v>
      </c>
      <c r="E39" s="26">
        <f t="shared" si="8"/>
        <v>1197.405909287892</v>
      </c>
      <c r="F39" s="26">
        <f t="shared" si="9"/>
        <v>249.14297093491408</v>
      </c>
      <c r="G39" s="27">
        <f t="shared" si="10"/>
        <v>287.3112853232432</v>
      </c>
      <c r="H39" s="27">
        <f t="shared" si="11"/>
        <v>199.87173188375814</v>
      </c>
    </row>
    <row r="40" spans="1:8" ht="12.75">
      <c r="A40" s="26">
        <v>23</v>
      </c>
      <c r="B40" s="26">
        <f t="shared" si="3"/>
        <v>0.46</v>
      </c>
      <c r="C40" s="26">
        <f t="shared" si="6"/>
        <v>287.3112853232432</v>
      </c>
      <c r="D40" s="26">
        <f t="shared" si="7"/>
        <v>199.87173188375814</v>
      </c>
      <c r="E40" s="26">
        <f t="shared" si="8"/>
        <v>1249.51469146063</v>
      </c>
      <c r="F40" s="26">
        <f t="shared" si="9"/>
        <v>244.94394618669295</v>
      </c>
      <c r="G40" s="27">
        <f t="shared" si="10"/>
        <v>312.3015791524558</v>
      </c>
      <c r="H40" s="27">
        <f t="shared" si="11"/>
        <v>204.770610807492</v>
      </c>
    </row>
    <row r="41" spans="1:14" ht="12.75" customHeight="1">
      <c r="A41" s="26">
        <v>24</v>
      </c>
      <c r="B41" s="26">
        <f t="shared" si="3"/>
        <v>0.48</v>
      </c>
      <c r="C41" s="26">
        <f t="shared" si="6"/>
        <v>312.3015791524558</v>
      </c>
      <c r="D41" s="26">
        <f t="shared" si="7"/>
        <v>204.770610807492</v>
      </c>
      <c r="E41" s="26">
        <f t="shared" si="8"/>
        <v>1301.6289233441646</v>
      </c>
      <c r="F41" s="26">
        <f t="shared" si="9"/>
        <v>239.70984832612527</v>
      </c>
      <c r="G41" s="27">
        <f t="shared" si="10"/>
        <v>338.3341576193391</v>
      </c>
      <c r="H41" s="27">
        <f t="shared" si="11"/>
        <v>209.5648077740145</v>
      </c>
      <c r="J41" s="40" t="s">
        <v>56</v>
      </c>
      <c r="K41" s="40"/>
      <c r="L41" s="40"/>
      <c r="M41" s="40"/>
      <c r="N41" s="40"/>
    </row>
    <row r="42" spans="1:14" ht="12.75">
      <c r="A42" s="26">
        <v>25</v>
      </c>
      <c r="B42" s="26">
        <f t="shared" si="3"/>
        <v>0.5</v>
      </c>
      <c r="C42" s="26">
        <f t="shared" si="6"/>
        <v>338.3341576193391</v>
      </c>
      <c r="D42" s="26">
        <f t="shared" si="7"/>
        <v>209.5648077740145</v>
      </c>
      <c r="E42" s="26">
        <f t="shared" si="8"/>
        <v>1353.7488107950314</v>
      </c>
      <c r="F42" s="26">
        <f t="shared" si="9"/>
        <v>233.40634148090953</v>
      </c>
      <c r="G42" s="27">
        <f t="shared" si="10"/>
        <v>365.40913383523974</v>
      </c>
      <c r="H42" s="27">
        <f t="shared" si="11"/>
        <v>214.23293460363269</v>
      </c>
      <c r="J42" s="40"/>
      <c r="K42" s="40"/>
      <c r="L42" s="40"/>
      <c r="M42" s="40"/>
      <c r="N42" s="40"/>
    </row>
    <row r="43" spans="1:14" ht="12.75">
      <c r="A43" s="26">
        <v>26</v>
      </c>
      <c r="B43" s="26">
        <f t="shared" si="3"/>
        <v>0.52</v>
      </c>
      <c r="C43" s="26">
        <f t="shared" si="6"/>
        <v>365.40913383523974</v>
      </c>
      <c r="D43" s="26">
        <f t="shared" si="7"/>
        <v>214.23293460363269</v>
      </c>
      <c r="E43" s="26">
        <f t="shared" si="8"/>
        <v>1405.8745657966315</v>
      </c>
      <c r="F43" s="26">
        <f t="shared" si="9"/>
        <v>226.00477679339104</v>
      </c>
      <c r="G43" s="27">
        <f t="shared" si="10"/>
        <v>393.52662515117237</v>
      </c>
      <c r="H43" s="27">
        <f t="shared" si="11"/>
        <v>218.7530301395005</v>
      </c>
      <c r="J43" s="40"/>
      <c r="K43" s="40"/>
      <c r="L43" s="40"/>
      <c r="M43" s="40"/>
      <c r="N43" s="40"/>
    </row>
    <row r="44" spans="1:14" ht="12.75">
      <c r="A44" s="26">
        <v>27</v>
      </c>
      <c r="B44" s="26">
        <f t="shared" si="3"/>
        <v>0.54</v>
      </c>
      <c r="C44" s="26">
        <f t="shared" si="6"/>
        <v>393.52662515117237</v>
      </c>
      <c r="D44" s="26">
        <f t="shared" si="7"/>
        <v>218.7530301395005</v>
      </c>
      <c r="E44" s="26">
        <f t="shared" si="8"/>
        <v>1458.0064066794291</v>
      </c>
      <c r="F44" s="26">
        <f t="shared" si="9"/>
        <v>217.4828886990071</v>
      </c>
      <c r="G44" s="27">
        <f t="shared" si="10"/>
        <v>422.6867532847609</v>
      </c>
      <c r="H44" s="27">
        <f t="shared" si="11"/>
        <v>223.10268791348065</v>
      </c>
      <c r="J44" s="40"/>
      <c r="K44" s="40"/>
      <c r="L44" s="40"/>
      <c r="M44" s="40"/>
      <c r="N44" s="40"/>
    </row>
    <row r="45" spans="1:8" ht="12.75">
      <c r="A45" s="26">
        <v>28</v>
      </c>
      <c r="B45" s="26">
        <f t="shared" si="3"/>
        <v>0.56</v>
      </c>
      <c r="C45" s="26">
        <f t="shared" si="6"/>
        <v>422.6867532847609</v>
      </c>
      <c r="D45" s="26">
        <f t="shared" si="7"/>
        <v>223.10268791348065</v>
      </c>
      <c r="E45" s="26">
        <f t="shared" si="8"/>
        <v>1510.1445583416673</v>
      </c>
      <c r="F45" s="26">
        <f t="shared" si="9"/>
        <v>207.82546486623656</v>
      </c>
      <c r="G45" s="27">
        <f t="shared" si="10"/>
        <v>452.8896444515943</v>
      </c>
      <c r="H45" s="27">
        <f t="shared" si="11"/>
        <v>227.25919721080538</v>
      </c>
    </row>
    <row r="46" spans="1:8" ht="12.75">
      <c r="A46" s="26">
        <v>29</v>
      </c>
      <c r="B46" s="26">
        <f t="shared" si="3"/>
        <v>0.58</v>
      </c>
      <c r="C46" s="26">
        <f t="shared" si="6"/>
        <v>452.8896444515943</v>
      </c>
      <c r="D46" s="26">
        <f t="shared" si="7"/>
        <v>227.25919721080538</v>
      </c>
      <c r="E46" s="26">
        <f t="shared" si="8"/>
        <v>1562.289252471533</v>
      </c>
      <c r="F46" s="26">
        <f t="shared" si="9"/>
        <v>197.02497765839823</v>
      </c>
      <c r="G46" s="27">
        <f t="shared" si="10"/>
        <v>484.13542950102493</v>
      </c>
      <c r="H46" s="27">
        <f t="shared" si="11"/>
        <v>231.19969676397335</v>
      </c>
    </row>
    <row r="47" spans="1:8" ht="12.75">
      <c r="A47" s="26">
        <v>30</v>
      </c>
      <c r="B47" s="26">
        <f t="shared" si="3"/>
        <v>0.6</v>
      </c>
      <c r="C47" s="26">
        <f t="shared" si="6"/>
        <v>484.13542950102493</v>
      </c>
      <c r="D47" s="26">
        <f t="shared" si="7"/>
        <v>231.19969676397335</v>
      </c>
      <c r="E47" s="26">
        <f t="shared" si="8"/>
        <v>1614.440727771557</v>
      </c>
      <c r="F47" s="26">
        <f t="shared" si="9"/>
        <v>185.08216475752755</v>
      </c>
      <c r="G47" s="27">
        <f t="shared" si="10"/>
        <v>516.424244056456</v>
      </c>
      <c r="H47" s="27">
        <f t="shared" si="11"/>
        <v>234.9013400591239</v>
      </c>
    </row>
    <row r="48" spans="1:8" ht="12.75">
      <c r="A48" s="26">
        <v>31</v>
      </c>
      <c r="B48" s="26">
        <f t="shared" si="3"/>
        <v>0.62</v>
      </c>
      <c r="C48" s="26">
        <f t="shared" si="6"/>
        <v>516.424244056456</v>
      </c>
      <c r="D48" s="26">
        <f t="shared" si="7"/>
        <v>234.9013400591239</v>
      </c>
      <c r="E48" s="26">
        <f t="shared" si="8"/>
        <v>1666.599230185918</v>
      </c>
      <c r="F48" s="26">
        <f t="shared" si="9"/>
        <v>172.00654662091247</v>
      </c>
      <c r="G48" s="27">
        <f t="shared" si="10"/>
        <v>549.7562286601744</v>
      </c>
      <c r="H48" s="27">
        <f t="shared" si="11"/>
        <v>238.34147099154214</v>
      </c>
    </row>
    <row r="49" spans="1:8" ht="12.75">
      <c r="A49" s="26">
        <v>32</v>
      </c>
      <c r="B49" s="26">
        <f t="shared" si="3"/>
        <v>0.64</v>
      </c>
      <c r="C49" s="26">
        <f t="shared" si="6"/>
        <v>549.7562286601744</v>
      </c>
      <c r="D49" s="26">
        <f t="shared" si="7"/>
        <v>238.34147099154214</v>
      </c>
      <c r="E49" s="26">
        <f t="shared" si="8"/>
        <v>1718.7650131312082</v>
      </c>
      <c r="F49" s="26">
        <f t="shared" si="9"/>
        <v>157.81686873741498</v>
      </c>
      <c r="G49" s="27">
        <f t="shared" si="10"/>
        <v>584.1315289227986</v>
      </c>
      <c r="H49" s="27">
        <f t="shared" si="11"/>
        <v>241.49780836629043</v>
      </c>
    </row>
    <row r="50" spans="1:8" ht="12.75">
      <c r="A50" s="26">
        <v>33</v>
      </c>
      <c r="B50" s="26">
        <f t="shared" si="3"/>
        <v>0.66</v>
      </c>
      <c r="C50" s="26">
        <f t="shared" si="6"/>
        <v>584.1315289227986</v>
      </c>
      <c r="D50" s="26">
        <f t="shared" si="7"/>
        <v>241.49780836629043</v>
      </c>
      <c r="E50" s="26">
        <f t="shared" si="8"/>
        <v>1770.9383377311642</v>
      </c>
      <c r="F50" s="26">
        <f t="shared" si="9"/>
        <v>142.5414572218468</v>
      </c>
      <c r="G50" s="27">
        <f t="shared" si="10"/>
        <v>619.5502956774219</v>
      </c>
      <c r="H50" s="27">
        <f t="shared" si="11"/>
        <v>244.34863751072737</v>
      </c>
    </row>
    <row r="51" spans="1:8" ht="12.75">
      <c r="A51" s="26">
        <v>34</v>
      </c>
      <c r="B51" s="26">
        <f t="shared" si="3"/>
        <v>0.68</v>
      </c>
      <c r="C51" s="26">
        <f t="shared" si="6"/>
        <v>619.5502956774219</v>
      </c>
      <c r="D51" s="26">
        <f t="shared" si="7"/>
        <v>244.34863751072737</v>
      </c>
      <c r="E51" s="26">
        <f t="shared" si="8"/>
        <v>1823.1194730558004</v>
      </c>
      <c r="F51" s="26">
        <f t="shared" si="9"/>
        <v>126.21847713181324</v>
      </c>
      <c r="G51" s="27">
        <f t="shared" si="10"/>
        <v>656.0126851385379</v>
      </c>
      <c r="H51" s="27">
        <f t="shared" si="11"/>
        <v>246.87300705336364</v>
      </c>
    </row>
    <row r="52" spans="1:8" ht="12.75">
      <c r="A52" s="26">
        <v>35</v>
      </c>
      <c r="B52" s="26">
        <f t="shared" si="3"/>
        <v>0.7000000000000001</v>
      </c>
      <c r="C52" s="26">
        <f t="shared" si="6"/>
        <v>656.0126851385379</v>
      </c>
      <c r="D52" s="26">
        <f t="shared" si="7"/>
        <v>246.87300705336364</v>
      </c>
      <c r="E52" s="26">
        <f t="shared" si="8"/>
        <v>1875.30869636534</v>
      </c>
      <c r="F52" s="26">
        <f t="shared" si="9"/>
        <v>108.89608400455253</v>
      </c>
      <c r="G52" s="27">
        <f t="shared" si="10"/>
        <v>693.5188590658447</v>
      </c>
      <c r="H52" s="27">
        <f t="shared" si="11"/>
        <v>249.0509287334547</v>
      </c>
    </row>
    <row r="53" spans="1:8" ht="12.75">
      <c r="A53" s="26">
        <v>36</v>
      </c>
      <c r="B53" s="26">
        <f t="shared" si="3"/>
        <v>0.72</v>
      </c>
      <c r="C53" s="26">
        <f t="shared" si="6"/>
        <v>693.5188590658447</v>
      </c>
      <c r="D53" s="26">
        <f t="shared" si="7"/>
        <v>249.0509287334547</v>
      </c>
      <c r="E53" s="26">
        <f t="shared" si="8"/>
        <v>1927.5062933593</v>
      </c>
      <c r="F53" s="26">
        <f t="shared" si="9"/>
        <v>90.63246047488403</v>
      </c>
      <c r="G53" s="27">
        <f t="shared" si="10"/>
        <v>732.0689849330307</v>
      </c>
      <c r="H53" s="27">
        <f t="shared" si="11"/>
        <v>250.8635779429524</v>
      </c>
    </row>
    <row r="54" spans="1:8" ht="12.75">
      <c r="A54" s="26">
        <v>37</v>
      </c>
      <c r="B54" s="26">
        <f t="shared" si="3"/>
        <v>0.74</v>
      </c>
      <c r="C54" s="26">
        <f t="shared" si="6"/>
        <v>732.0689849330307</v>
      </c>
      <c r="D54" s="26">
        <f t="shared" si="7"/>
        <v>250.8635779429524</v>
      </c>
      <c r="E54" s="26">
        <f t="shared" si="8"/>
        <v>1979.7125584310636</v>
      </c>
      <c r="F54" s="26">
        <f t="shared" si="9"/>
        <v>71.49573142483423</v>
      </c>
      <c r="G54" s="27">
        <f t="shared" si="10"/>
        <v>771.663236101652</v>
      </c>
      <c r="H54" s="27">
        <f t="shared" si="11"/>
        <v>252.29349257144906</v>
      </c>
    </row>
    <row r="55" spans="1:8" ht="12.75">
      <c r="A55" s="26">
        <v>38</v>
      </c>
      <c r="B55" s="26">
        <f t="shared" si="3"/>
        <v>0.76</v>
      </c>
      <c r="C55" s="26">
        <f t="shared" si="6"/>
        <v>771.663236101652</v>
      </c>
      <c r="D55" s="26">
        <f t="shared" si="7"/>
        <v>252.29349257144906</v>
      </c>
      <c r="E55" s="26">
        <f t="shared" si="8"/>
        <v>2031.927794928254</v>
      </c>
      <c r="F55" s="26">
        <f t="shared" si="9"/>
        <v>51.56375289885328</v>
      </c>
      <c r="G55" s="27">
        <f t="shared" si="10"/>
        <v>812.3017920002171</v>
      </c>
      <c r="H55" s="27">
        <f t="shared" si="11"/>
        <v>253.32476762942613</v>
      </c>
    </row>
    <row r="56" spans="1:8" ht="12.75">
      <c r="A56" s="26">
        <v>39</v>
      </c>
      <c r="B56" s="26">
        <f t="shared" si="3"/>
        <v>0.78</v>
      </c>
      <c r="C56" s="26">
        <f t="shared" si="6"/>
        <v>812.3017920002171</v>
      </c>
      <c r="D56" s="26">
        <f t="shared" si="7"/>
        <v>253.32476762942613</v>
      </c>
      <c r="E56" s="26">
        <f t="shared" si="8"/>
        <v>2084.1523154191937</v>
      </c>
      <c r="F56" s="26">
        <f t="shared" si="9"/>
        <v>30.923771957506634</v>
      </c>
      <c r="G56" s="27">
        <f t="shared" si="10"/>
        <v>853.984838308601</v>
      </c>
      <c r="H56" s="27">
        <f t="shared" si="11"/>
        <v>253.94324306857627</v>
      </c>
    </row>
    <row r="57" spans="1:8" ht="12.75">
      <c r="A57" s="26">
        <v>40</v>
      </c>
      <c r="B57" s="26">
        <f t="shared" si="3"/>
        <v>0.8</v>
      </c>
      <c r="C57" s="26">
        <f t="shared" si="6"/>
        <v>853.984838308601</v>
      </c>
      <c r="D57" s="26">
        <f t="shared" si="7"/>
        <v>253.94324306857627</v>
      </c>
      <c r="E57" s="26">
        <f t="shared" si="8"/>
        <v>2136.3864419657375</v>
      </c>
      <c r="F57" s="26">
        <f t="shared" si="9"/>
        <v>9.671956694006814</v>
      </c>
      <c r="G57" s="27">
        <f t="shared" si="10"/>
        <v>896.7125671479157</v>
      </c>
      <c r="H57" s="27">
        <f t="shared" si="11"/>
        <v>254.1366822024564</v>
      </c>
    </row>
    <row r="58" spans="1:8" ht="12.75">
      <c r="A58" s="26">
        <v>41</v>
      </c>
      <c r="B58" s="26">
        <f t="shared" si="3"/>
        <v>0.8200000000000001</v>
      </c>
      <c r="C58" s="26">
        <f t="shared" si="6"/>
        <v>896.7125671479157</v>
      </c>
      <c r="D58" s="26">
        <f t="shared" si="7"/>
        <v>254.1366822024564</v>
      </c>
      <c r="E58" s="26">
        <f t="shared" si="8"/>
        <v>2188.630506402746</v>
      </c>
      <c r="F58" s="26">
        <f t="shared" si="9"/>
        <v>-12.08720224439691</v>
      </c>
      <c r="G58" s="27">
        <f t="shared" si="10"/>
        <v>940.4851772759706</v>
      </c>
      <c r="H58" s="27">
        <f t="shared" si="11"/>
        <v>253.89493815756845</v>
      </c>
    </row>
    <row r="59" spans="1:8" ht="12.75">
      <c r="A59" s="26">
        <v>42</v>
      </c>
      <c r="B59" s="26">
        <f t="shared" si="3"/>
        <v>0.84</v>
      </c>
      <c r="C59" s="26">
        <f t="shared" si="6"/>
        <v>940.4851772759706</v>
      </c>
      <c r="D59" s="26">
        <f t="shared" si="7"/>
        <v>253.89493815756845</v>
      </c>
      <c r="E59" s="26">
        <f t="shared" si="8"/>
        <v>2240.8848506244613</v>
      </c>
      <c r="F59" s="26">
        <f t="shared" si="9"/>
        <v>-34.24161515208332</v>
      </c>
      <c r="G59" s="27">
        <f t="shared" si="10"/>
        <v>985.3028742884599</v>
      </c>
      <c r="H59" s="27">
        <f t="shared" si="11"/>
        <v>253.21010585452677</v>
      </c>
    </row>
    <row r="60" spans="1:8" ht="12.75">
      <c r="A60" s="26">
        <v>43</v>
      </c>
      <c r="B60" s="26">
        <f t="shared" si="3"/>
        <v>0.86</v>
      </c>
      <c r="C60" s="26">
        <f t="shared" si="6"/>
        <v>985.3028742884599</v>
      </c>
      <c r="D60" s="26">
        <f t="shared" si="7"/>
        <v>253.21010585452677</v>
      </c>
      <c r="E60" s="26">
        <f t="shared" si="8"/>
        <v>2293.1498268780415</v>
      </c>
      <c r="F60" s="26">
        <f t="shared" si="9"/>
        <v>-56.67243619250793</v>
      </c>
      <c r="G60" s="27">
        <f t="shared" si="10"/>
        <v>1031.1658708260206</v>
      </c>
      <c r="H60" s="27">
        <f t="shared" si="11"/>
        <v>252.0766571306766</v>
      </c>
    </row>
    <row r="61" spans="1:8" ht="12.75">
      <c r="A61" s="26">
        <v>44</v>
      </c>
      <c r="B61" s="26">
        <f t="shared" si="3"/>
        <v>0.88</v>
      </c>
      <c r="C61" s="26">
        <f t="shared" si="6"/>
        <v>1031.1658708260206</v>
      </c>
      <c r="D61" s="26">
        <f t="shared" si="7"/>
        <v>252.0766571306766</v>
      </c>
      <c r="E61" s="26">
        <f t="shared" si="8"/>
        <v>2345.4257980645148</v>
      </c>
      <c r="F61" s="26">
        <f t="shared" si="9"/>
        <v>-79.25501813895627</v>
      </c>
      <c r="G61" s="27">
        <f t="shared" si="10"/>
        <v>1078.074386787311</v>
      </c>
      <c r="H61" s="27">
        <f t="shared" si="11"/>
        <v>250.4915567678975</v>
      </c>
    </row>
    <row r="62" spans="1:8" ht="12.75">
      <c r="A62" s="26">
        <v>45</v>
      </c>
      <c r="B62" s="26">
        <f t="shared" si="3"/>
        <v>0.9</v>
      </c>
      <c r="C62" s="26">
        <f t="shared" si="6"/>
        <v>1078.074386787311</v>
      </c>
      <c r="D62" s="26">
        <f t="shared" si="7"/>
        <v>250.4915567678975</v>
      </c>
      <c r="E62" s="26">
        <f t="shared" si="8"/>
        <v>2397.7131380473943</v>
      </c>
      <c r="F62" s="26">
        <f t="shared" si="9"/>
        <v>-101.85996939210983</v>
      </c>
      <c r="G62" s="27">
        <f t="shared" si="10"/>
        <v>1126.0286495482587</v>
      </c>
      <c r="H62" s="27">
        <f t="shared" si="11"/>
        <v>248.45435738005528</v>
      </c>
    </row>
    <row r="63" spans="1:8" ht="12.75">
      <c r="A63" s="26">
        <v>46</v>
      </c>
      <c r="B63" s="26">
        <f t="shared" si="3"/>
        <v>0.92</v>
      </c>
      <c r="C63" s="26">
        <f t="shared" si="6"/>
        <v>1126.0286495482587</v>
      </c>
      <c r="D63" s="26">
        <f t="shared" si="7"/>
        <v>248.45435738005528</v>
      </c>
      <c r="E63" s="26">
        <f t="shared" si="8"/>
        <v>2450.012231969213</v>
      </c>
      <c r="F63" s="26">
        <f t="shared" si="9"/>
        <v>-124.35430197111388</v>
      </c>
      <c r="G63" s="27">
        <f t="shared" si="10"/>
        <v>1175.028894187643</v>
      </c>
      <c r="H63" s="27">
        <f t="shared" si="11"/>
        <v>245.967271340633</v>
      </c>
    </row>
    <row r="64" spans="1:8" ht="12.75">
      <c r="A64" s="26">
        <v>47</v>
      </c>
      <c r="B64" s="26">
        <f t="shared" si="3"/>
        <v>0.9400000000000001</v>
      </c>
      <c r="C64" s="26">
        <f t="shared" si="6"/>
        <v>1175.028894187643</v>
      </c>
      <c r="D64" s="26">
        <f t="shared" si="7"/>
        <v>245.967271340633</v>
      </c>
      <c r="E64" s="26">
        <f t="shared" si="8"/>
        <v>2502.3234765762204</v>
      </c>
      <c r="F64" s="26">
        <f t="shared" si="9"/>
        <v>-146.60265758896244</v>
      </c>
      <c r="G64" s="27">
        <f t="shared" si="10"/>
        <v>1225.0753637191674</v>
      </c>
      <c r="H64" s="27">
        <f t="shared" si="11"/>
        <v>243.03521818885375</v>
      </c>
    </row>
    <row r="65" spans="1:8" ht="12.75">
      <c r="A65" s="26">
        <v>48</v>
      </c>
      <c r="B65" s="26">
        <f t="shared" si="3"/>
        <v>0.96</v>
      </c>
      <c r="C65" s="26">
        <f t="shared" si="6"/>
        <v>1225.0753637191674</v>
      </c>
      <c r="D65" s="26">
        <f t="shared" si="7"/>
        <v>243.03521818885375</v>
      </c>
      <c r="E65" s="26">
        <f t="shared" si="8"/>
        <v>2554.6472805515054</v>
      </c>
      <c r="F65" s="26">
        <f t="shared" si="9"/>
        <v>-168.46859754095067</v>
      </c>
      <c r="G65" s="27">
        <f t="shared" si="10"/>
        <v>1276.1683093301974</v>
      </c>
      <c r="H65" s="27">
        <f t="shared" si="11"/>
        <v>239.66584623803473</v>
      </c>
    </row>
    <row r="66" spans="1:8" ht="12.75">
      <c r="A66" s="26">
        <v>49</v>
      </c>
      <c r="B66" s="26">
        <f t="shared" si="3"/>
        <v>0.98</v>
      </c>
      <c r="C66" s="26">
        <f t="shared" si="6"/>
        <v>1276.1683093301974</v>
      </c>
      <c r="D66" s="26">
        <f t="shared" si="7"/>
        <v>239.66584623803473</v>
      </c>
      <c r="E66" s="26">
        <f t="shared" si="8"/>
        <v>2606.9840648567847</v>
      </c>
      <c r="F66" s="26">
        <f t="shared" si="9"/>
        <v>-189.81594097249155</v>
      </c>
      <c r="G66" s="27">
        <f t="shared" si="10"/>
        <v>1328.307990627333</v>
      </c>
      <c r="H66" s="27">
        <f t="shared" si="11"/>
        <v>235.8695274185849</v>
      </c>
    </row>
    <row r="67" spans="1:8" ht="12.75">
      <c r="A67" s="30">
        <v>50</v>
      </c>
      <c r="B67" s="30">
        <f t="shared" si="3"/>
        <v>1</v>
      </c>
      <c r="C67" s="30">
        <f t="shared" si="6"/>
        <v>1328.307990627333</v>
      </c>
      <c r="D67" s="30">
        <f t="shared" si="7"/>
        <v>235.8695274185849</v>
      </c>
      <c r="E67" s="30">
        <f t="shared" si="8"/>
        <v>2659.3342630831253</v>
      </c>
      <c r="F67" s="30">
        <f t="shared" si="9"/>
        <v>-210.51013515869514</v>
      </c>
      <c r="G67" s="31">
        <f t="shared" si="10"/>
        <v>1381.4946758889955</v>
      </c>
      <c r="H67" s="31">
        <f t="shared" si="11"/>
        <v>231.659324715411</v>
      </c>
    </row>
    <row r="68" spans="1:8" ht="12.75">
      <c r="A68" s="28">
        <v>51</v>
      </c>
      <c r="B68" s="28">
        <f t="shared" si="3"/>
        <v>1.02</v>
      </c>
      <c r="C68" s="28">
        <f aca="true" t="shared" si="12" ref="C68:C117">G67</f>
        <v>1381.4946758889955</v>
      </c>
      <c r="D68" s="28">
        <f aca="true" t="shared" si="13" ref="D68:D117">H67</f>
        <v>231.659324715411</v>
      </c>
      <c r="E68" s="28">
        <f aca="true" t="shared" si="14" ref="E68:E117">(2*C68/B68)+B68*B68*EXP(B68)</f>
        <v>2711.6983218108508</v>
      </c>
      <c r="F68" s="28">
        <f aca="true" t="shared" si="15" ref="F68:F117">D68*(2-0.002*C68-0.001*D68)</f>
        <v>-230.41964072553878</v>
      </c>
      <c r="G68" s="29">
        <f aca="true" t="shared" si="16" ref="G68:G117">C68+$J$13*E68</f>
        <v>1435.7286423252126</v>
      </c>
      <c r="H68" s="29">
        <f aca="true" t="shared" si="17" ref="H68:H117">D68+$J$13*F68</f>
        <v>227.05093190090022</v>
      </c>
    </row>
    <row r="69" spans="1:8" ht="12.75">
      <c r="A69" s="28">
        <v>52</v>
      </c>
      <c r="B69" s="28">
        <f t="shared" si="3"/>
        <v>1.04</v>
      </c>
      <c r="C69" s="28">
        <f t="shared" si="12"/>
        <v>1435.7286423252126</v>
      </c>
      <c r="D69" s="28">
        <f t="shared" si="13"/>
        <v>227.05093190090022</v>
      </c>
      <c r="E69" s="28">
        <f t="shared" si="14"/>
        <v>2764.0767009789006</v>
      </c>
      <c r="F69" s="28">
        <f t="shared" si="15"/>
        <v>-249.4173142687744</v>
      </c>
      <c r="G69" s="29">
        <f t="shared" si="16"/>
        <v>1491.0101763447906</v>
      </c>
      <c r="H69" s="29">
        <f t="shared" si="17"/>
        <v>222.06258561552474</v>
      </c>
    </row>
    <row r="70" spans="1:8" ht="12.75">
      <c r="A70" s="28">
        <v>53</v>
      </c>
      <c r="B70" s="28">
        <f t="shared" si="3"/>
        <v>1.06</v>
      </c>
      <c r="C70" s="28">
        <f t="shared" si="12"/>
        <v>1491.0101763447906</v>
      </c>
      <c r="D70" s="28">
        <f t="shared" si="13"/>
        <v>222.06258561552474</v>
      </c>
      <c r="E70" s="28">
        <f t="shared" si="14"/>
        <v>2816.4698742639007</v>
      </c>
      <c r="F70" s="28">
        <f t="shared" si="15"/>
        <v>-267.3817705755702</v>
      </c>
      <c r="G70" s="29">
        <f t="shared" si="16"/>
        <v>1547.3395738300685</v>
      </c>
      <c r="H70" s="29">
        <f t="shared" si="17"/>
        <v>216.71495020401335</v>
      </c>
    </row>
    <row r="71" spans="1:8" ht="12.75">
      <c r="A71" s="28">
        <v>54</v>
      </c>
      <c r="B71" s="28">
        <f t="shared" si="3"/>
        <v>1.08</v>
      </c>
      <c r="C71" s="28">
        <f t="shared" si="12"/>
        <v>1547.3395738300685</v>
      </c>
      <c r="D71" s="28">
        <f t="shared" si="13"/>
        <v>216.71495020401335</v>
      </c>
      <c r="E71" s="28">
        <f t="shared" si="14"/>
        <v>2868.8783294692303</v>
      </c>
      <c r="F71" s="28">
        <f t="shared" si="15"/>
        <v>-284.1987066164664</v>
      </c>
      <c r="G71" s="29">
        <f t="shared" si="16"/>
        <v>1604.717140419453</v>
      </c>
      <c r="H71" s="29">
        <f t="shared" si="17"/>
        <v>211.03097607168402</v>
      </c>
    </row>
    <row r="72" spans="1:8" ht="12.75">
      <c r="A72" s="28">
        <v>55</v>
      </c>
      <c r="B72" s="28">
        <f t="shared" si="3"/>
        <v>1.1</v>
      </c>
      <c r="C72" s="28">
        <f t="shared" si="12"/>
        <v>1604.717140419453</v>
      </c>
      <c r="D72" s="28">
        <f t="shared" si="13"/>
        <v>211.03097607168402</v>
      </c>
      <c r="E72" s="28">
        <f t="shared" si="14"/>
        <v>2921.302568924344</v>
      </c>
      <c r="F72" s="28">
        <f t="shared" si="15"/>
        <v>-299.7621696417573</v>
      </c>
      <c r="G72" s="29">
        <f t="shared" si="16"/>
        <v>1663.1431917979398</v>
      </c>
      <c r="H72" s="29">
        <f t="shared" si="17"/>
        <v>205.0357326788489</v>
      </c>
    </row>
    <row r="73" spans="1:8" ht="12.75">
      <c r="A73" s="28">
        <v>56</v>
      </c>
      <c r="B73" s="28">
        <f t="shared" si="3"/>
        <v>1.12</v>
      </c>
      <c r="C73" s="28">
        <f t="shared" si="12"/>
        <v>1663.1431917979398</v>
      </c>
      <c r="D73" s="28">
        <f t="shared" si="13"/>
        <v>205.0357326788489</v>
      </c>
      <c r="E73" s="28">
        <f t="shared" si="14"/>
        <v>2973.743109894646</v>
      </c>
      <c r="F73" s="28">
        <f t="shared" si="15"/>
        <v>-313.97575207771433</v>
      </c>
      <c r="G73" s="29">
        <f t="shared" si="16"/>
        <v>1722.6180539958327</v>
      </c>
      <c r="H73" s="29">
        <f t="shared" si="17"/>
        <v>198.7562176372946</v>
      </c>
    </row>
    <row r="74" spans="1:8" ht="12.75">
      <c r="A74" s="28">
        <v>57</v>
      </c>
      <c r="B74" s="28">
        <f t="shared" si="3"/>
        <v>1.1400000000000001</v>
      </c>
      <c r="C74" s="28">
        <f t="shared" si="12"/>
        <v>1722.6180539958327</v>
      </c>
      <c r="D74" s="28">
        <f t="shared" si="13"/>
        <v>198.7562176372946</v>
      </c>
      <c r="E74" s="28">
        <f t="shared" si="14"/>
        <v>3026.20048500219</v>
      </c>
      <c r="F74" s="28">
        <f t="shared" si="15"/>
        <v>-326.75369646675165</v>
      </c>
      <c r="G74" s="29">
        <f t="shared" si="16"/>
        <v>1783.1420636958765</v>
      </c>
      <c r="H74" s="29">
        <f t="shared" si="17"/>
        <v>192.22114370795958</v>
      </c>
    </row>
    <row r="75" spans="1:8" ht="12.75">
      <c r="A75" s="28">
        <v>58</v>
      </c>
      <c r="B75" s="28">
        <f t="shared" si="3"/>
        <v>1.16</v>
      </c>
      <c r="C75" s="28">
        <f t="shared" si="12"/>
        <v>1783.1420636958765</v>
      </c>
      <c r="D75" s="28">
        <f t="shared" si="13"/>
        <v>192.22114370795958</v>
      </c>
      <c r="E75" s="28">
        <f t="shared" si="14"/>
        <v>3078.6752426575085</v>
      </c>
      <c r="F75" s="28">
        <f t="shared" si="15"/>
        <v>-338.0218944272623</v>
      </c>
      <c r="G75" s="29">
        <f t="shared" si="16"/>
        <v>1844.7155685490266</v>
      </c>
      <c r="H75" s="29">
        <f t="shared" si="17"/>
        <v>185.46070581941433</v>
      </c>
    </row>
    <row r="76" spans="1:8" ht="12.75">
      <c r="A76" s="28">
        <v>59</v>
      </c>
      <c r="B76" s="28">
        <f t="shared" si="3"/>
        <v>1.18</v>
      </c>
      <c r="C76" s="28">
        <f t="shared" si="12"/>
        <v>1844.7155685490266</v>
      </c>
      <c r="D76" s="28">
        <f t="shared" si="13"/>
        <v>185.46070581941433</v>
      </c>
      <c r="E76" s="28">
        <f t="shared" si="14"/>
        <v>3131.1679475028604</v>
      </c>
      <c r="F76" s="28">
        <f t="shared" si="15"/>
        <v>-347.71876452253605</v>
      </c>
      <c r="G76" s="29">
        <f t="shared" si="16"/>
        <v>1907.3389274990839</v>
      </c>
      <c r="H76" s="29">
        <f t="shared" si="17"/>
        <v>178.50633052896362</v>
      </c>
    </row>
    <row r="77" spans="1:8" ht="12.75">
      <c r="A77" s="28">
        <v>60</v>
      </c>
      <c r="B77" s="28">
        <f t="shared" si="3"/>
        <v>1.2</v>
      </c>
      <c r="C77" s="28">
        <f t="shared" si="12"/>
        <v>1907.3389274990839</v>
      </c>
      <c r="D77" s="28">
        <f t="shared" si="13"/>
        <v>178.50633052896362</v>
      </c>
      <c r="E77" s="28">
        <f t="shared" si="14"/>
        <v>3183.6791808672137</v>
      </c>
      <c r="F77" s="28">
        <f t="shared" si="15"/>
        <v>-355.7959950268093</v>
      </c>
      <c r="G77" s="29">
        <f t="shared" si="16"/>
        <v>1971.0125111164282</v>
      </c>
      <c r="H77" s="29">
        <f t="shared" si="17"/>
        <v>171.39041062842742</v>
      </c>
    </row>
    <row r="78" spans="1:8" ht="12.75">
      <c r="A78" s="28">
        <v>61</v>
      </c>
      <c r="B78" s="28">
        <f t="shared" si="3"/>
        <v>1.22</v>
      </c>
      <c r="C78" s="28">
        <f t="shared" si="12"/>
        <v>1971.0125111164282</v>
      </c>
      <c r="D78" s="28">
        <f t="shared" si="13"/>
        <v>171.39041062842742</v>
      </c>
      <c r="E78" s="28">
        <f t="shared" si="14"/>
        <v>3236.20954123326</v>
      </c>
      <c r="F78" s="28">
        <f t="shared" si="15"/>
        <v>-362.21913886655113</v>
      </c>
      <c r="G78" s="29">
        <f t="shared" si="16"/>
        <v>2035.7367019410933</v>
      </c>
      <c r="H78" s="29">
        <f t="shared" si="17"/>
        <v>164.1460278510964</v>
      </c>
    </row>
    <row r="79" spans="1:8" ht="12.75">
      <c r="A79" s="28">
        <v>62</v>
      </c>
      <c r="B79" s="28">
        <f t="shared" si="3"/>
        <v>1.24</v>
      </c>
      <c r="C79" s="28">
        <f t="shared" si="12"/>
        <v>2035.7367019410933</v>
      </c>
      <c r="D79" s="28">
        <f t="shared" si="13"/>
        <v>164.1460278510964</v>
      </c>
      <c r="E79" s="28">
        <f t="shared" si="14"/>
        <v>3288.7596447167953</v>
      </c>
      <c r="F79" s="28">
        <f t="shared" si="15"/>
        <v>-366.9680495057437</v>
      </c>
      <c r="G79" s="29">
        <f t="shared" si="16"/>
        <v>2101.5118948354293</v>
      </c>
      <c r="H79" s="29">
        <f t="shared" si="17"/>
        <v>156.80666686098152</v>
      </c>
    </row>
    <row r="80" spans="1:8" ht="12.75">
      <c r="A80" s="28">
        <v>63</v>
      </c>
      <c r="B80" s="28">
        <f t="shared" si="3"/>
        <v>1.26</v>
      </c>
      <c r="C80" s="28">
        <f t="shared" si="12"/>
        <v>2101.5118948354293</v>
      </c>
      <c r="D80" s="28">
        <f t="shared" si="13"/>
        <v>156.80666686098152</v>
      </c>
      <c r="E80" s="28">
        <f t="shared" si="14"/>
        <v>3341.3301255587844</v>
      </c>
      <c r="F80" s="28">
        <f t="shared" si="15"/>
        <v>-370.03714824578617</v>
      </c>
      <c r="G80" s="29">
        <f t="shared" si="16"/>
        <v>2168.338497346605</v>
      </c>
      <c r="H80" s="29">
        <f t="shared" si="17"/>
        <v>149.4059238960658</v>
      </c>
    </row>
    <row r="81" spans="1:8" ht="12.75">
      <c r="A81" s="28">
        <v>64</v>
      </c>
      <c r="B81" s="28">
        <f t="shared" si="3"/>
        <v>1.28</v>
      </c>
      <c r="C81" s="28">
        <f t="shared" si="12"/>
        <v>2168.338497346605</v>
      </c>
      <c r="D81" s="28">
        <f t="shared" si="13"/>
        <v>149.4059238960658</v>
      </c>
      <c r="E81" s="28">
        <f t="shared" si="14"/>
        <v>3393.921636630443</v>
      </c>
      <c r="F81" s="28">
        <f t="shared" si="15"/>
        <v>-371.4355153340585</v>
      </c>
      <c r="G81" s="29">
        <f t="shared" si="16"/>
        <v>2236.216930079214</v>
      </c>
      <c r="H81" s="29">
        <f t="shared" si="17"/>
        <v>141.9772135893846</v>
      </c>
    </row>
    <row r="82" spans="1:8" ht="12.75">
      <c r="A82" s="28">
        <v>65</v>
      </c>
      <c r="B82" s="28">
        <f t="shared" si="3"/>
        <v>1.3</v>
      </c>
      <c r="C82" s="28">
        <f t="shared" si="12"/>
        <v>2236.216930079214</v>
      </c>
      <c r="D82" s="28">
        <f t="shared" si="13"/>
        <v>141.9772135893846</v>
      </c>
      <c r="E82" s="28">
        <f t="shared" si="14"/>
        <v>3446.534849951682</v>
      </c>
      <c r="F82" s="28">
        <f t="shared" si="15"/>
        <v>-371.1867994279455</v>
      </c>
      <c r="G82" s="29">
        <f t="shared" si="16"/>
        <v>2305.1476270782473</v>
      </c>
      <c r="H82" s="29">
        <f t="shared" si="17"/>
        <v>134.5534776008257</v>
      </c>
    </row>
    <row r="83" spans="1:8" ht="12.75">
      <c r="A83" s="28">
        <v>66</v>
      </c>
      <c r="B83" s="28">
        <f aca="true" t="shared" si="18" ref="B83:B117">$J$7+A83*$J$13</f>
        <v>1.32</v>
      </c>
      <c r="C83" s="28">
        <f t="shared" si="12"/>
        <v>2305.1476270782473</v>
      </c>
      <c r="D83" s="28">
        <f t="shared" si="13"/>
        <v>134.5534776008257</v>
      </c>
      <c r="E83" s="28">
        <f t="shared" si="14"/>
        <v>3499.1704572232657</v>
      </c>
      <c r="F83" s="28">
        <f t="shared" si="15"/>
        <v>-369.32894234616344</v>
      </c>
      <c r="G83" s="29">
        <f t="shared" si="16"/>
        <v>2375.1310362227127</v>
      </c>
      <c r="H83" s="29">
        <f t="shared" si="17"/>
        <v>127.16689875390242</v>
      </c>
    </row>
    <row r="84" spans="1:8" ht="12.75">
      <c r="A84" s="28">
        <v>67</v>
      </c>
      <c r="B84" s="28">
        <f t="shared" si="18"/>
        <v>1.34</v>
      </c>
      <c r="C84" s="28">
        <f t="shared" si="12"/>
        <v>2375.1310362227127</v>
      </c>
      <c r="D84" s="28">
        <f t="shared" si="13"/>
        <v>127.16689875390242</v>
      </c>
      <c r="E84" s="28">
        <f t="shared" si="14"/>
        <v>3551.829170373031</v>
      </c>
      <c r="F84" s="28">
        <f t="shared" si="15"/>
        <v>-365.91371865205053</v>
      </c>
      <c r="G84" s="29">
        <f t="shared" si="16"/>
        <v>2446.1676196301732</v>
      </c>
      <c r="H84" s="29">
        <f t="shared" si="17"/>
        <v>119.84862438086141</v>
      </c>
    </row>
    <row r="85" spans="1:8" ht="12.75">
      <c r="A85" s="28">
        <v>68</v>
      </c>
      <c r="B85" s="28">
        <f t="shared" si="18"/>
        <v>1.36</v>
      </c>
      <c r="C85" s="28">
        <f t="shared" si="12"/>
        <v>2446.1676196301732</v>
      </c>
      <c r="D85" s="28">
        <f t="shared" si="13"/>
        <v>119.84862438086141</v>
      </c>
      <c r="E85" s="28">
        <f t="shared" si="14"/>
        <v>3604.511722116549</v>
      </c>
      <c r="F85" s="28">
        <f t="shared" si="15"/>
        <v>-361.006092439627</v>
      </c>
      <c r="G85" s="29">
        <f t="shared" si="16"/>
        <v>2518.2578540725044</v>
      </c>
      <c r="H85" s="29">
        <f t="shared" si="17"/>
        <v>112.62850253206886</v>
      </c>
    </row>
    <row r="86" spans="1:8" ht="12.75">
      <c r="A86" s="28">
        <v>69</v>
      </c>
      <c r="B86" s="28">
        <f t="shared" si="18"/>
        <v>1.3800000000000001</v>
      </c>
      <c r="C86" s="28">
        <f t="shared" si="12"/>
        <v>2518.2578540725044</v>
      </c>
      <c r="D86" s="28">
        <f t="shared" si="13"/>
        <v>112.62850253206886</v>
      </c>
      <c r="E86" s="28">
        <f t="shared" si="14"/>
        <v>3657.2188665325953</v>
      </c>
      <c r="F86" s="28">
        <f t="shared" si="15"/>
        <v>-354.6833967060933</v>
      </c>
      <c r="G86" s="29">
        <f t="shared" si="16"/>
        <v>2591.4022314031563</v>
      </c>
      <c r="H86" s="29">
        <f t="shared" si="17"/>
        <v>105.534834597947</v>
      </c>
    </row>
    <row r="87" spans="1:8" ht="12.75">
      <c r="A87" s="28">
        <v>70</v>
      </c>
      <c r="B87" s="28">
        <f t="shared" si="18"/>
        <v>1.4000000000000001</v>
      </c>
      <c r="C87" s="28">
        <f t="shared" si="12"/>
        <v>2591.4022314031563</v>
      </c>
      <c r="D87" s="28">
        <f t="shared" si="13"/>
        <v>105.534834597947</v>
      </c>
      <c r="E87" s="28">
        <f t="shared" si="14"/>
        <v>3709.95137965381</v>
      </c>
      <c r="F87" s="28">
        <f t="shared" si="15"/>
        <v>-347.03434385348777</v>
      </c>
      <c r="G87" s="29">
        <f t="shared" si="16"/>
        <v>2665.6012589962324</v>
      </c>
      <c r="H87" s="29">
        <f t="shared" si="17"/>
        <v>98.59414772087725</v>
      </c>
    </row>
    <row r="88" spans="1:8" ht="12.75">
      <c r="A88" s="28">
        <v>71</v>
      </c>
      <c r="B88" s="28">
        <f t="shared" si="18"/>
        <v>1.42</v>
      </c>
      <c r="C88" s="28">
        <f t="shared" si="12"/>
        <v>2665.6012589962324</v>
      </c>
      <c r="D88" s="28">
        <f t="shared" si="13"/>
        <v>98.59414772087725</v>
      </c>
      <c r="E88" s="28">
        <f t="shared" si="14"/>
        <v>3762.710060072952</v>
      </c>
      <c r="F88" s="28">
        <f t="shared" si="15"/>
        <v>-338.15787911191353</v>
      </c>
      <c r="G88" s="29">
        <f t="shared" si="16"/>
        <v>2740.8554601976916</v>
      </c>
      <c r="H88" s="29">
        <f t="shared" si="17"/>
        <v>91.83099013863898</v>
      </c>
    </row>
    <row r="89" spans="1:8" ht="12.75">
      <c r="A89" s="28">
        <v>72</v>
      </c>
      <c r="B89" s="28">
        <f t="shared" si="18"/>
        <v>1.44</v>
      </c>
      <c r="C89" s="28">
        <f t="shared" si="12"/>
        <v>2740.8554601976916</v>
      </c>
      <c r="D89" s="28">
        <f t="shared" si="13"/>
        <v>91.83099013863898</v>
      </c>
      <c r="E89" s="28">
        <f t="shared" si="14"/>
        <v>3815.49572956514</v>
      </c>
      <c r="F89" s="28">
        <f t="shared" si="15"/>
        <v>-328.1618919462629</v>
      </c>
      <c r="G89" s="29">
        <f t="shared" si="16"/>
        <v>2817.1653747889945</v>
      </c>
      <c r="H89" s="29">
        <f t="shared" si="17"/>
        <v>85.26775229971372</v>
      </c>
    </row>
    <row r="90" spans="1:8" ht="12.75">
      <c r="A90" s="28">
        <v>73</v>
      </c>
      <c r="B90" s="28">
        <f t="shared" si="18"/>
        <v>1.46</v>
      </c>
      <c r="C90" s="28">
        <f t="shared" si="12"/>
        <v>2817.1653747889945</v>
      </c>
      <c r="D90" s="28">
        <f t="shared" si="13"/>
        <v>85.26775229971372</v>
      </c>
      <c r="E90" s="28">
        <f t="shared" si="14"/>
        <v>3868.309233726504</v>
      </c>
      <c r="F90" s="28">
        <f t="shared" si="15"/>
        <v>-317.1618037124942</v>
      </c>
      <c r="G90" s="29">
        <f t="shared" si="16"/>
        <v>2894.5315594635244</v>
      </c>
      <c r="H90" s="29">
        <f t="shared" si="17"/>
        <v>78.92451622546383</v>
      </c>
    </row>
    <row r="91" spans="1:8" ht="12.75">
      <c r="A91" s="28">
        <v>74</v>
      </c>
      <c r="B91" s="28">
        <f t="shared" si="18"/>
        <v>1.48</v>
      </c>
      <c r="C91" s="28">
        <f t="shared" si="12"/>
        <v>2894.5315594635244</v>
      </c>
      <c r="D91" s="28">
        <f t="shared" si="13"/>
        <v>78.92451622546383</v>
      </c>
      <c r="E91" s="28">
        <f t="shared" si="14"/>
        <v>3921.1514426296526</v>
      </c>
      <c r="F91" s="28">
        <f t="shared" si="15"/>
        <v>-305.279052870488</v>
      </c>
      <c r="G91" s="29">
        <f t="shared" si="16"/>
        <v>2972.9545883161177</v>
      </c>
      <c r="H91" s="29">
        <f t="shared" si="17"/>
        <v>72.81893516805407</v>
      </c>
    </row>
    <row r="92" spans="1:8" ht="12.75">
      <c r="A92" s="28">
        <v>75</v>
      </c>
      <c r="B92" s="28">
        <f t="shared" si="18"/>
        <v>1.5</v>
      </c>
      <c r="C92" s="28">
        <f t="shared" si="12"/>
        <v>2972.9545883161177</v>
      </c>
      <c r="D92" s="28">
        <f t="shared" si="13"/>
        <v>72.81893516805407</v>
      </c>
      <c r="E92" s="28">
        <f t="shared" si="14"/>
        <v>3974.0232514964177</v>
      </c>
      <c r="F92" s="28">
        <f t="shared" si="15"/>
        <v>-292.6395018312216</v>
      </c>
      <c r="G92" s="29">
        <f t="shared" si="16"/>
        <v>3052.435053346046</v>
      </c>
      <c r="H92" s="29">
        <f t="shared" si="17"/>
        <v>66.96614513142964</v>
      </c>
    </row>
    <row r="93" spans="1:8" ht="12.75">
      <c r="A93" s="28">
        <v>76</v>
      </c>
      <c r="B93" s="28">
        <f t="shared" si="18"/>
        <v>1.52</v>
      </c>
      <c r="C93" s="28">
        <f t="shared" si="12"/>
        <v>3052.435053346046</v>
      </c>
      <c r="D93" s="28">
        <f t="shared" si="13"/>
        <v>66.96614513142964</v>
      </c>
      <c r="E93" s="28">
        <f t="shared" si="14"/>
        <v>4026.9255813882855</v>
      </c>
      <c r="F93" s="28">
        <f t="shared" si="15"/>
        <v>-279.37179190417345</v>
      </c>
      <c r="G93" s="29">
        <f t="shared" si="16"/>
        <v>3132.973564973812</v>
      </c>
      <c r="H93" s="29">
        <f t="shared" si="17"/>
        <v>61.37870929334617</v>
      </c>
    </row>
    <row r="94" spans="1:8" ht="12.75">
      <c r="A94" s="28">
        <v>77</v>
      </c>
      <c r="B94" s="28">
        <f t="shared" si="18"/>
        <v>1.54</v>
      </c>
      <c r="C94" s="28">
        <f t="shared" si="12"/>
        <v>3132.973564973812</v>
      </c>
      <c r="D94" s="28">
        <f t="shared" si="13"/>
        <v>61.37870929334617</v>
      </c>
      <c r="E94" s="28">
        <f t="shared" si="14"/>
        <v>4079.8593799150026</v>
      </c>
      <c r="F94" s="28">
        <f t="shared" si="15"/>
        <v>-265.6056747043568</v>
      </c>
      <c r="G94" s="29">
        <f t="shared" si="16"/>
        <v>3214.570752572112</v>
      </c>
      <c r="H94" s="29">
        <f t="shared" si="17"/>
        <v>56.066595799259034</v>
      </c>
    </row>
    <row r="95" spans="1:8" ht="12.75">
      <c r="A95" s="28">
        <v>78</v>
      </c>
      <c r="B95" s="28">
        <f t="shared" si="18"/>
        <v>1.56</v>
      </c>
      <c r="C95" s="28">
        <f t="shared" si="12"/>
        <v>3214.570752572112</v>
      </c>
      <c r="D95" s="28">
        <f t="shared" si="13"/>
        <v>56.066595799259034</v>
      </c>
      <c r="E95" s="28">
        <f t="shared" si="14"/>
        <v>4132.825621961798</v>
      </c>
      <c r="F95" s="28">
        <f t="shared" si="15"/>
        <v>-251.47034967116048</v>
      </c>
      <c r="G95" s="29">
        <f t="shared" si="16"/>
        <v>3297.2272650113478</v>
      </c>
      <c r="H95" s="29">
        <f t="shared" si="17"/>
        <v>51.037188805835825</v>
      </c>
    </row>
    <row r="96" spans="1:8" ht="12.75">
      <c r="A96" s="28">
        <v>79</v>
      </c>
      <c r="B96" s="28">
        <f t="shared" si="18"/>
        <v>1.58</v>
      </c>
      <c r="C96" s="28">
        <f t="shared" si="12"/>
        <v>3297.2272650113478</v>
      </c>
      <c r="D96" s="28">
        <f t="shared" si="13"/>
        <v>51.037188805835825</v>
      </c>
      <c r="E96" s="28">
        <f t="shared" si="14"/>
        <v>4185.8253104357145</v>
      </c>
      <c r="F96" s="28">
        <f t="shared" si="15"/>
        <v>-237.09283794979856</v>
      </c>
      <c r="G96" s="29">
        <f t="shared" si="16"/>
        <v>3380.943771220062</v>
      </c>
      <c r="H96" s="29">
        <f t="shared" si="17"/>
        <v>46.29533204683985</v>
      </c>
    </row>
    <row r="97" spans="1:8" ht="12.75">
      <c r="A97" s="28">
        <v>80</v>
      </c>
      <c r="B97" s="28">
        <f t="shared" si="18"/>
        <v>1.6</v>
      </c>
      <c r="C97" s="28">
        <f t="shared" si="12"/>
        <v>3380.943771220062</v>
      </c>
      <c r="D97" s="28">
        <f t="shared" si="13"/>
        <v>46.29533204683985</v>
      </c>
      <c r="E97" s="28">
        <f t="shared" si="14"/>
        <v>4238.8594770315285</v>
      </c>
      <c r="F97" s="28">
        <f t="shared" si="15"/>
        <v>-222.59642271630287</v>
      </c>
      <c r="G97" s="29">
        <f t="shared" si="16"/>
        <v>3465.7209607606924</v>
      </c>
      <c r="H97" s="29">
        <f t="shared" si="17"/>
        <v>41.843403592513795</v>
      </c>
    </row>
    <row r="98" spans="1:8" ht="12.75">
      <c r="A98" s="28">
        <v>81</v>
      </c>
      <c r="B98" s="28">
        <f t="shared" si="18"/>
        <v>1.62</v>
      </c>
      <c r="C98" s="28">
        <f t="shared" si="12"/>
        <v>3465.7209607606924</v>
      </c>
      <c r="D98" s="28">
        <f t="shared" si="13"/>
        <v>41.843403592513795</v>
      </c>
      <c r="E98" s="28">
        <f t="shared" si="14"/>
        <v>4291.929183017768</v>
      </c>
      <c r="F98" s="28">
        <f t="shared" si="15"/>
        <v>-208.09918503946707</v>
      </c>
      <c r="G98" s="29">
        <f t="shared" si="16"/>
        <v>3551.5595444210476</v>
      </c>
      <c r="H98" s="29">
        <f t="shared" si="17"/>
        <v>37.68141989172445</v>
      </c>
    </row>
    <row r="99" spans="1:8" ht="12.75">
      <c r="A99" s="28">
        <v>82</v>
      </c>
      <c r="B99" s="28">
        <f t="shared" si="18"/>
        <v>1.6400000000000001</v>
      </c>
      <c r="C99" s="28">
        <f t="shared" si="12"/>
        <v>3551.5595444210476</v>
      </c>
      <c r="D99" s="28">
        <f t="shared" si="13"/>
        <v>37.68141989172445</v>
      </c>
      <c r="E99" s="28">
        <f t="shared" si="14"/>
        <v>4345.035520043334</v>
      </c>
      <c r="F99" s="28">
        <f t="shared" si="15"/>
        <v>-193.71266254918973</v>
      </c>
      <c r="G99" s="29">
        <f t="shared" si="16"/>
        <v>3638.460254821914</v>
      </c>
      <c r="H99" s="29">
        <f t="shared" si="17"/>
        <v>33.80716664074066</v>
      </c>
    </row>
    <row r="100" spans="1:8" ht="12.75">
      <c r="A100" s="28">
        <v>83</v>
      </c>
      <c r="B100" s="28">
        <f t="shared" si="18"/>
        <v>1.6600000000000001</v>
      </c>
      <c r="C100" s="28">
        <f t="shared" si="12"/>
        <v>3638.460254821914</v>
      </c>
      <c r="D100" s="28">
        <f t="shared" si="13"/>
        <v>33.80716664074066</v>
      </c>
      <c r="E100" s="28">
        <f t="shared" si="14"/>
        <v>4398.179610965263</v>
      </c>
      <c r="F100" s="28">
        <f t="shared" si="15"/>
        <v>-179.54065553574583</v>
      </c>
      <c r="G100" s="29">
        <f t="shared" si="16"/>
        <v>3726.4238470412192</v>
      </c>
      <c r="H100" s="29">
        <f t="shared" si="17"/>
        <v>30.216353530025746</v>
      </c>
    </row>
    <row r="101" spans="1:8" ht="12.75">
      <c r="A101" s="28">
        <v>84</v>
      </c>
      <c r="B101" s="28">
        <f t="shared" si="18"/>
        <v>1.68</v>
      </c>
      <c r="C101" s="28">
        <f t="shared" si="12"/>
        <v>3726.4238470412192</v>
      </c>
      <c r="D101" s="28">
        <f t="shared" si="13"/>
        <v>30.216353530025746</v>
      </c>
      <c r="E101" s="28">
        <f t="shared" si="14"/>
        <v>4451.362610698156</v>
      </c>
      <c r="F101" s="28">
        <f t="shared" si="15"/>
        <v>-165.67820169043216</v>
      </c>
      <c r="G101" s="29">
        <f t="shared" si="16"/>
        <v>3815.4510992551823</v>
      </c>
      <c r="H101" s="29">
        <f t="shared" si="17"/>
        <v>26.902789496217103</v>
      </c>
    </row>
    <row r="102" spans="1:8" ht="12.75">
      <c r="A102" s="28">
        <v>85</v>
      </c>
      <c r="B102" s="28">
        <f t="shared" si="18"/>
        <v>1.7</v>
      </c>
      <c r="C102" s="28">
        <f t="shared" si="12"/>
        <v>3815.4510992551823</v>
      </c>
      <c r="D102" s="28">
        <f t="shared" si="13"/>
        <v>26.902789496217103</v>
      </c>
      <c r="E102" s="28">
        <f t="shared" si="14"/>
        <v>4504.585707085836</v>
      </c>
      <c r="F102" s="28">
        <f t="shared" si="15"/>
        <v>-152.21073660298822</v>
      </c>
      <c r="G102" s="29">
        <f t="shared" si="16"/>
        <v>3905.542813396899</v>
      </c>
      <c r="H102" s="29">
        <f t="shared" si="17"/>
        <v>23.85857476415734</v>
      </c>
    </row>
    <row r="103" spans="1:8" ht="12.75">
      <c r="A103" s="28">
        <v>86</v>
      </c>
      <c r="B103" s="28">
        <f t="shared" si="18"/>
        <v>1.72</v>
      </c>
      <c r="C103" s="28">
        <f t="shared" si="12"/>
        <v>3905.542813396899</v>
      </c>
      <c r="D103" s="28">
        <f t="shared" si="13"/>
        <v>23.85857476415734</v>
      </c>
      <c r="E103" s="28">
        <f t="shared" si="14"/>
        <v>4557.850121795806</v>
      </c>
      <c r="F103" s="28">
        <f t="shared" si="15"/>
        <v>-139.21345247755684</v>
      </c>
      <c r="G103" s="29">
        <f t="shared" si="16"/>
        <v>3996.699815832815</v>
      </c>
      <c r="H103" s="29">
        <f t="shared" si="17"/>
        <v>21.0743057146062</v>
      </c>
    </row>
    <row r="104" spans="1:8" ht="12.75">
      <c r="A104" s="28">
        <v>87</v>
      </c>
      <c r="B104" s="28">
        <f t="shared" si="18"/>
        <v>1.74</v>
      </c>
      <c r="C104" s="28">
        <f t="shared" si="12"/>
        <v>3996.699815832815</v>
      </c>
      <c r="D104" s="28">
        <f t="shared" si="13"/>
        <v>21.0743057146062</v>
      </c>
      <c r="E104" s="28">
        <f t="shared" si="14"/>
        <v>4611.157111237074</v>
      </c>
      <c r="F104" s="28">
        <f t="shared" si="15"/>
        <v>-126.75086246888237</v>
      </c>
      <c r="G104" s="29">
        <f t="shared" si="16"/>
        <v>4088.9229580575566</v>
      </c>
      <c r="H104" s="29">
        <f t="shared" si="17"/>
        <v>18.53928846522855</v>
      </c>
    </row>
    <row r="105" spans="1:8" ht="12.75">
      <c r="A105" s="28">
        <v>88</v>
      </c>
      <c r="B105" s="28">
        <f t="shared" si="18"/>
        <v>1.76</v>
      </c>
      <c r="C105" s="28">
        <f t="shared" si="12"/>
        <v>4088.9229580575566</v>
      </c>
      <c r="D105" s="28">
        <f t="shared" si="13"/>
        <v>18.53928846522855</v>
      </c>
      <c r="E105" s="28">
        <f t="shared" si="14"/>
        <v>4664.507967501943</v>
      </c>
      <c r="F105" s="28">
        <f t="shared" si="15"/>
        <v>-114.8765727493892</v>
      </c>
      <c r="G105" s="29">
        <f t="shared" si="16"/>
        <v>4182.213117407596</v>
      </c>
      <c r="H105" s="29">
        <f t="shared" si="17"/>
        <v>16.241757010240768</v>
      </c>
    </row>
    <row r="106" spans="1:8" ht="12.75">
      <c r="A106" s="28">
        <v>89</v>
      </c>
      <c r="B106" s="28">
        <f t="shared" si="18"/>
        <v>1.78</v>
      </c>
      <c r="C106" s="28">
        <f t="shared" si="12"/>
        <v>4182.213117407596</v>
      </c>
      <c r="D106" s="28">
        <f t="shared" si="13"/>
        <v>16.241757010240768</v>
      </c>
      <c r="E106" s="28">
        <f t="shared" si="14"/>
        <v>4717.90401933239</v>
      </c>
      <c r="F106" s="28">
        <f t="shared" si="15"/>
        <v>-103.6332590862496</v>
      </c>
      <c r="G106" s="29">
        <f t="shared" si="16"/>
        <v>4276.571197794244</v>
      </c>
      <c r="H106" s="29">
        <f t="shared" si="17"/>
        <v>14.169091828515775</v>
      </c>
    </row>
    <row r="107" spans="1:8" ht="12.75">
      <c r="A107" s="28">
        <v>90</v>
      </c>
      <c r="B107" s="28">
        <f t="shared" si="18"/>
        <v>1.8</v>
      </c>
      <c r="C107" s="28">
        <f t="shared" si="12"/>
        <v>4276.571197794244</v>
      </c>
      <c r="D107" s="28">
        <f t="shared" si="13"/>
        <v>14.169091828515775</v>
      </c>
      <c r="E107" s="28">
        <f t="shared" si="14"/>
        <v>4771.346633111635</v>
      </c>
      <c r="F107" s="28">
        <f t="shared" si="15"/>
        <v>-93.05283953167803</v>
      </c>
      <c r="G107" s="29">
        <f t="shared" si="16"/>
        <v>4371.998130456476</v>
      </c>
      <c r="H107" s="29">
        <f t="shared" si="17"/>
        <v>12.308035037882215</v>
      </c>
    </row>
    <row r="108" spans="1:8" ht="12.75">
      <c r="A108" s="28">
        <v>91</v>
      </c>
      <c r="B108" s="28">
        <f t="shared" si="18"/>
        <v>1.82</v>
      </c>
      <c r="C108" s="28">
        <f t="shared" si="12"/>
        <v>4371.998130456476</v>
      </c>
      <c r="D108" s="28">
        <f t="shared" si="13"/>
        <v>12.308035037882215</v>
      </c>
      <c r="E108" s="28">
        <f t="shared" si="14"/>
        <v>4824.837213881566</v>
      </c>
      <c r="F108" s="28">
        <f t="shared" si="15"/>
        <v>-83.156830001157</v>
      </c>
      <c r="G108" s="29">
        <f t="shared" si="16"/>
        <v>4468.494874734108</v>
      </c>
      <c r="H108" s="29">
        <f t="shared" si="17"/>
        <v>10.644898437859075</v>
      </c>
    </row>
    <row r="109" spans="1:8" ht="12.75">
      <c r="A109" s="28">
        <v>92</v>
      </c>
      <c r="B109" s="28">
        <f t="shared" si="18"/>
        <v>1.84</v>
      </c>
      <c r="C109" s="28">
        <f t="shared" si="12"/>
        <v>4468.494874734108</v>
      </c>
      <c r="D109" s="28">
        <f t="shared" si="13"/>
        <v>10.644898437859075</v>
      </c>
      <c r="E109" s="28">
        <f t="shared" si="14"/>
        <v>4878.377206386649</v>
      </c>
      <c r="F109" s="28">
        <f t="shared" si="15"/>
        <v>-73.95686521031097</v>
      </c>
      <c r="G109" s="29">
        <f t="shared" si="16"/>
        <v>4566.06241886184</v>
      </c>
      <c r="H109" s="29">
        <f t="shared" si="17"/>
        <v>9.165761133652856</v>
      </c>
    </row>
    <row r="110" spans="1:8" ht="12.75">
      <c r="A110" s="28">
        <v>93</v>
      </c>
      <c r="B110" s="28">
        <f t="shared" si="18"/>
        <v>1.86</v>
      </c>
      <c r="C110" s="28">
        <f t="shared" si="12"/>
        <v>4566.06241886184</v>
      </c>
      <c r="D110" s="28">
        <f t="shared" si="13"/>
        <v>9.165761133652856</v>
      </c>
      <c r="E110" s="28">
        <f t="shared" si="14"/>
        <v>4931.968096145017</v>
      </c>
      <c r="F110" s="28">
        <f t="shared" si="15"/>
        <v>-65.45536381512709</v>
      </c>
      <c r="G110" s="29">
        <f t="shared" si="16"/>
        <v>4664.701780784741</v>
      </c>
      <c r="H110" s="29">
        <f t="shared" si="17"/>
        <v>7.856653857350314</v>
      </c>
    </row>
    <row r="111" spans="1:8" ht="12.75">
      <c r="A111" s="28">
        <v>94</v>
      </c>
      <c r="B111" s="28">
        <f t="shared" si="18"/>
        <v>1.8800000000000001</v>
      </c>
      <c r="C111" s="28">
        <f t="shared" si="12"/>
        <v>4664.701780784741</v>
      </c>
      <c r="D111" s="28">
        <f t="shared" si="13"/>
        <v>7.856653857350314</v>
      </c>
      <c r="E111" s="28">
        <f t="shared" si="14"/>
        <v>4985.611410547418</v>
      </c>
      <c r="F111" s="28">
        <f t="shared" si="15"/>
        <v>-57.64631377391621</v>
      </c>
      <c r="G111" s="29">
        <f t="shared" si="16"/>
        <v>4764.414008995689</v>
      </c>
      <c r="H111" s="29">
        <f t="shared" si="17"/>
        <v>6.7037275818719895</v>
      </c>
    </row>
    <row r="112" spans="1:8" ht="12.75">
      <c r="A112" s="28">
        <v>95</v>
      </c>
      <c r="B112" s="28">
        <f t="shared" si="18"/>
        <v>1.9000000000000001</v>
      </c>
      <c r="C112" s="28">
        <f t="shared" si="12"/>
        <v>4764.414008995689</v>
      </c>
      <c r="D112" s="28">
        <f t="shared" si="13"/>
        <v>6.7037275818719895</v>
      </c>
      <c r="E112" s="28">
        <f t="shared" si="14"/>
        <v>5039.308719984721</v>
      </c>
      <c r="F112" s="28">
        <f t="shared" si="15"/>
        <v>-50.51615200687137</v>
      </c>
      <c r="G112" s="29">
        <f t="shared" si="16"/>
        <v>4865.200183395384</v>
      </c>
      <c r="H112" s="29">
        <f t="shared" si="17"/>
        <v>5.693404541734562</v>
      </c>
    </row>
    <row r="113" spans="1:8" ht="12.75">
      <c r="A113" s="28">
        <v>96</v>
      </c>
      <c r="B113" s="28">
        <f t="shared" si="18"/>
        <v>1.92</v>
      </c>
      <c r="C113" s="28">
        <f t="shared" si="12"/>
        <v>4865.200183395384</v>
      </c>
      <c r="D113" s="28">
        <f t="shared" si="13"/>
        <v>5.693404541734562</v>
      </c>
      <c r="E113" s="28">
        <f t="shared" si="14"/>
        <v>5093.061639004719</v>
      </c>
      <c r="F113" s="28">
        <f t="shared" si="15"/>
        <v>-44.044711412988924</v>
      </c>
      <c r="G113" s="29">
        <f t="shared" si="16"/>
        <v>4967.061416175478</v>
      </c>
      <c r="H113" s="29">
        <f t="shared" si="17"/>
        <v>4.8125103134747835</v>
      </c>
    </row>
    <row r="114" spans="1:8" ht="12.75">
      <c r="A114" s="28">
        <v>97</v>
      </c>
      <c r="B114" s="28">
        <f t="shared" si="18"/>
        <v>1.94</v>
      </c>
      <c r="C114" s="28">
        <f t="shared" si="12"/>
        <v>4967.061416175478</v>
      </c>
      <c r="D114" s="28">
        <f t="shared" si="13"/>
        <v>4.8125103134747835</v>
      </c>
      <c r="E114" s="28">
        <f t="shared" si="14"/>
        <v>5146.871827498945</v>
      </c>
      <c r="F114" s="28">
        <f t="shared" si="15"/>
        <v>-38.20620821458204</v>
      </c>
      <c r="G114" s="29">
        <f t="shared" si="16"/>
        <v>5069.998852725457</v>
      </c>
      <c r="H114" s="29">
        <f t="shared" si="17"/>
        <v>4.048386149183143</v>
      </c>
    </row>
    <row r="115" spans="1:8" ht="12.75">
      <c r="A115" s="28">
        <v>98</v>
      </c>
      <c r="B115" s="28">
        <f t="shared" si="18"/>
        <v>1.96</v>
      </c>
      <c r="C115" s="28">
        <f t="shared" si="12"/>
        <v>5069.998852725457</v>
      </c>
      <c r="D115" s="28">
        <f t="shared" si="13"/>
        <v>4.048386149183143</v>
      </c>
      <c r="E115" s="28">
        <f t="shared" si="14"/>
        <v>5200.740991920298</v>
      </c>
      <c r="F115" s="28">
        <f t="shared" si="15"/>
        <v>-32.970243395542944</v>
      </c>
      <c r="G115" s="29">
        <f t="shared" si="16"/>
        <v>5174.013672563863</v>
      </c>
      <c r="H115" s="29">
        <f t="shared" si="17"/>
        <v>3.388981281272284</v>
      </c>
    </row>
    <row r="116" spans="1:8" ht="12.75">
      <c r="A116" s="28">
        <v>99</v>
      </c>
      <c r="B116" s="28">
        <f t="shared" si="18"/>
        <v>1.98</v>
      </c>
      <c r="C116" s="28">
        <f t="shared" si="12"/>
        <v>5174.013672563863</v>
      </c>
      <c r="D116" s="28">
        <f t="shared" si="13"/>
        <v>3.388981281272284</v>
      </c>
      <c r="E116" s="28">
        <f t="shared" si="14"/>
        <v>5254.670886532221</v>
      </c>
      <c r="F116" s="28">
        <f t="shared" si="15"/>
        <v>-28.302793602311837</v>
      </c>
      <c r="G116" s="29">
        <f t="shared" si="16"/>
        <v>5279.1070902945075</v>
      </c>
      <c r="H116" s="29">
        <f t="shared" si="17"/>
        <v>2.8229254092260474</v>
      </c>
    </row>
    <row r="117" spans="1:8" ht="12.75">
      <c r="A117" s="28">
        <v>100</v>
      </c>
      <c r="B117" s="28">
        <f t="shared" si="18"/>
        <v>2</v>
      </c>
      <c r="C117" s="28">
        <f t="shared" si="12"/>
        <v>5279.1070902945075</v>
      </c>
      <c r="D117" s="28">
        <f t="shared" si="13"/>
        <v>2.8229254092260474</v>
      </c>
      <c r="E117" s="28">
        <f t="shared" si="14"/>
        <v>5308.66331469023</v>
      </c>
      <c r="F117" s="28">
        <f t="shared" si="15"/>
        <v>-24.167169175849462</v>
      </c>
      <c r="G117" s="29">
        <f t="shared" si="16"/>
        <v>5385.280356588312</v>
      </c>
      <c r="H117" s="29">
        <f t="shared" si="17"/>
        <v>2.339582025709058</v>
      </c>
    </row>
  </sheetData>
  <sheetProtection/>
  <mergeCells count="2">
    <mergeCell ref="J16:M19"/>
    <mergeCell ref="J41:N44"/>
  </mergeCells>
  <printOptions/>
  <pageMargins left="0.75" right="0.75" top="1" bottom="1" header="0" footer="0"/>
  <pageSetup horizontalDpi="300" verticalDpi="300" orientation="portrait" paperSize="9" r:id="rId4"/>
  <drawing r:id="rId3"/>
  <legacyDrawing r:id="rId2"/>
  <oleObjects>
    <oleObject progId="Equation.DSMT4" shapeId="406990" r:id="rId1"/>
  </oleObjects>
</worksheet>
</file>

<file path=xl/worksheets/sheet2.xml><?xml version="1.0" encoding="utf-8"?>
<worksheet xmlns="http://schemas.openxmlformats.org/spreadsheetml/2006/main" xmlns:r="http://schemas.openxmlformats.org/officeDocument/2006/relationships">
  <dimension ref="A1:T117"/>
  <sheetViews>
    <sheetView zoomScalePageLayoutView="0" workbookViewId="0" topLeftCell="J10">
      <selection activeCell="J12" sqref="J12"/>
    </sheetView>
  </sheetViews>
  <sheetFormatPr defaultColWidth="11.421875" defaultRowHeight="12.75"/>
  <cols>
    <col min="15" max="15" width="9.57421875" style="0" customWidth="1"/>
  </cols>
  <sheetData>
    <row r="1" spans="1:2" ht="15.75">
      <c r="A1" s="1" t="s">
        <v>26</v>
      </c>
      <c r="B1" s="1"/>
    </row>
    <row r="2" spans="1:2" ht="18">
      <c r="A2" s="2" t="s">
        <v>16</v>
      </c>
      <c r="B2" s="1"/>
    </row>
    <row r="4" spans="1:10" ht="12.75">
      <c r="A4" t="s">
        <v>27</v>
      </c>
      <c r="G4" t="s">
        <v>1</v>
      </c>
      <c r="I4" s="3" t="s">
        <v>2</v>
      </c>
      <c r="J4" s="4">
        <v>0</v>
      </c>
    </row>
    <row r="5" spans="9:10" ht="12.75">
      <c r="I5" s="3" t="s">
        <v>3</v>
      </c>
      <c r="J5" s="4">
        <v>2</v>
      </c>
    </row>
    <row r="6" spans="9:10" ht="12.75">
      <c r="I6" s="5"/>
      <c r="J6" s="6"/>
    </row>
    <row r="7" spans="7:10" ht="12.75">
      <c r="G7" t="s">
        <v>4</v>
      </c>
      <c r="I7" s="7" t="s">
        <v>13</v>
      </c>
      <c r="J7" s="8">
        <f>J4</f>
        <v>0</v>
      </c>
    </row>
    <row r="8" spans="9:10" ht="12.75">
      <c r="I8" s="7" t="s">
        <v>5</v>
      </c>
      <c r="J8" s="8">
        <v>100</v>
      </c>
    </row>
    <row r="9" spans="9:10" ht="12.75">
      <c r="I9" s="7" t="s">
        <v>28</v>
      </c>
      <c r="J9" s="8">
        <v>100</v>
      </c>
    </row>
    <row r="11" spans="7:10" ht="12.75">
      <c r="G11" t="s">
        <v>6</v>
      </c>
      <c r="I11" s="9" t="s">
        <v>7</v>
      </c>
      <c r="J11" s="10">
        <v>100</v>
      </c>
    </row>
    <row r="12" ht="12.75">
      <c r="K12" s="11" t="s">
        <v>17</v>
      </c>
    </row>
    <row r="13" spans="7:11" ht="12.75">
      <c r="G13" t="s">
        <v>14</v>
      </c>
      <c r="I13" s="12" t="s">
        <v>15</v>
      </c>
      <c r="J13" s="12">
        <f>(J5-J4)/J11</f>
        <v>0.02</v>
      </c>
      <c r="K13">
        <f>(J13)^2</f>
        <v>0.0004</v>
      </c>
    </row>
    <row r="14" ht="12.75">
      <c r="A14" t="s">
        <v>8</v>
      </c>
    </row>
    <row r="16" spans="1:19" ht="12.75" customHeight="1">
      <c r="A16" t="s">
        <v>9</v>
      </c>
      <c r="B16" t="s">
        <v>10</v>
      </c>
      <c r="C16" t="s">
        <v>11</v>
      </c>
      <c r="D16" t="s">
        <v>29</v>
      </c>
      <c r="E16" t="s">
        <v>30</v>
      </c>
      <c r="F16" t="s">
        <v>31</v>
      </c>
      <c r="G16" s="20" t="s">
        <v>34</v>
      </c>
      <c r="H16" s="20" t="s">
        <v>35</v>
      </c>
      <c r="I16" s="21" t="s">
        <v>38</v>
      </c>
      <c r="J16" s="21" t="s">
        <v>39</v>
      </c>
      <c r="K16" s="20" t="s">
        <v>36</v>
      </c>
      <c r="L16" s="20" t="s">
        <v>37</v>
      </c>
      <c r="M16" t="s">
        <v>12</v>
      </c>
      <c r="N16" t="s">
        <v>32</v>
      </c>
      <c r="P16" s="39" t="s">
        <v>33</v>
      </c>
      <c r="Q16" s="39"/>
      <c r="R16" s="39"/>
      <c r="S16" s="39"/>
    </row>
    <row r="17" spans="1:19" ht="12.75">
      <c r="A17">
        <v>0</v>
      </c>
      <c r="B17" s="8">
        <f>J7</f>
        <v>0</v>
      </c>
      <c r="C17" s="8">
        <f>J8</f>
        <v>100</v>
      </c>
      <c r="D17" s="8">
        <f>J9</f>
        <v>100</v>
      </c>
      <c r="E17">
        <f>C17*(3-0.003*C17-0.004*D17)</f>
        <v>230.00000000000003</v>
      </c>
      <c r="F17">
        <f>D17*(2-0.002*C17-0.001*D17)</f>
        <v>170</v>
      </c>
      <c r="G17">
        <f>$J$13*E17</f>
        <v>4.6000000000000005</v>
      </c>
      <c r="H17">
        <f>$J$13*F17</f>
        <v>3.4</v>
      </c>
      <c r="I17">
        <f>(C17+G17)*(3-0.003*(C17+G17)-0.004*(D17+H17))</f>
        <v>237.71395999999996</v>
      </c>
      <c r="J17">
        <f>(D17+H17)*(2-0.002*(C17+G17)-0.001*(D17+H17))</f>
        <v>174.47716</v>
      </c>
      <c r="K17">
        <f>$J$13*I17</f>
        <v>4.754279199999999</v>
      </c>
      <c r="L17">
        <f>$J$13*J17</f>
        <v>3.4895432</v>
      </c>
      <c r="M17" s="13">
        <f>C17+(G17+K17)/2</f>
        <v>104.6771396</v>
      </c>
      <c r="N17" s="13">
        <f>D17+(H17+L17)/2</f>
        <v>103.4447716</v>
      </c>
      <c r="P17" s="39"/>
      <c r="Q17" s="39"/>
      <c r="R17" s="39"/>
      <c r="S17" s="39"/>
    </row>
    <row r="18" spans="1:19" ht="12.75">
      <c r="A18">
        <v>1</v>
      </c>
      <c r="B18">
        <f aca="true" t="shared" si="0" ref="B18:B81">$J$7+A18*$J$13</f>
        <v>0.02</v>
      </c>
      <c r="C18">
        <f>M17</f>
        <v>104.6771396</v>
      </c>
      <c r="D18">
        <f>N17</f>
        <v>103.4447716</v>
      </c>
      <c r="E18">
        <f aca="true" t="shared" si="1" ref="E18:E36">C18*(3-0.003*C18-0.004*D18)</f>
        <v>237.84629694483309</v>
      </c>
      <c r="F18">
        <f aca="true" t="shared" si="2" ref="F18:F37">D18*(2-0.002*C18-0.001*D18)</f>
        <v>174.53211683329718</v>
      </c>
      <c r="G18">
        <f aca="true" t="shared" si="3" ref="G18:G37">$J$13*E18</f>
        <v>4.756925938896662</v>
      </c>
      <c r="H18">
        <f aca="true" t="shared" si="4" ref="H18:H37">$J$13*F18</f>
        <v>3.490642336665944</v>
      </c>
      <c r="I18">
        <f aca="true" t="shared" si="5" ref="I18:I37">(C18+G18)*(3-0.003*(C18+G18)-0.004*(D18+H18))</f>
        <v>245.5652441268788</v>
      </c>
      <c r="J18">
        <f aca="true" t="shared" si="6" ref="J18:J37">(D18+H18)*(2-0.002*(C18+G18)-0.001*(D18+H18))</f>
        <v>179.0308909251775</v>
      </c>
      <c r="K18">
        <f aca="true" t="shared" si="7" ref="K18:K37">$J$13*I18</f>
        <v>4.911304882537577</v>
      </c>
      <c r="L18">
        <f aca="true" t="shared" si="8" ref="L18:L37">$J$13*J18</f>
        <v>3.58061781850355</v>
      </c>
      <c r="M18" s="13">
        <f aca="true" t="shared" si="9" ref="M18:M37">C18+(G18+K18)/2</f>
        <v>109.51125501071712</v>
      </c>
      <c r="N18" s="13">
        <f aca="true" t="shared" si="10" ref="N18:N37">D18+(H18+L18)/2</f>
        <v>106.98040167758474</v>
      </c>
      <c r="P18" s="39"/>
      <c r="Q18" s="39"/>
      <c r="R18" s="39"/>
      <c r="S18" s="39"/>
    </row>
    <row r="19" spans="1:19" ht="12.75">
      <c r="A19">
        <v>2</v>
      </c>
      <c r="B19">
        <f t="shared" si="0"/>
        <v>0.04</v>
      </c>
      <c r="C19">
        <f>M18</f>
        <v>109.51125501071712</v>
      </c>
      <c r="D19">
        <f aca="true" t="shared" si="11" ref="D19:D37">N18</f>
        <v>106.98040167758474</v>
      </c>
      <c r="E19">
        <f t="shared" si="1"/>
        <v>245.69338791303267</v>
      </c>
      <c r="F19">
        <f t="shared" si="2"/>
        <v>179.08488091354621</v>
      </c>
      <c r="G19">
        <f t="shared" si="3"/>
        <v>4.913867758260653</v>
      </c>
      <c r="H19">
        <f t="shared" si="4"/>
        <v>3.5816976182709244</v>
      </c>
      <c r="I19">
        <f t="shared" si="5"/>
        <v>253.39171500274963</v>
      </c>
      <c r="J19">
        <f t="shared" si="6"/>
        <v>183.5980572199563</v>
      </c>
      <c r="K19">
        <f t="shared" si="7"/>
        <v>5.067834300054993</v>
      </c>
      <c r="L19">
        <f t="shared" si="8"/>
        <v>3.671961144399126</v>
      </c>
      <c r="M19" s="13">
        <f t="shared" si="9"/>
        <v>114.50210603987495</v>
      </c>
      <c r="N19" s="13">
        <f t="shared" si="10"/>
        <v>110.60723105891977</v>
      </c>
      <c r="P19" s="39"/>
      <c r="Q19" s="39"/>
      <c r="R19" s="39"/>
      <c r="S19" s="39"/>
    </row>
    <row r="20" spans="1:19" ht="12.75">
      <c r="A20">
        <v>3</v>
      </c>
      <c r="B20">
        <f t="shared" si="0"/>
        <v>0.06</v>
      </c>
      <c r="C20">
        <f>M19</f>
        <v>114.50210603987495</v>
      </c>
      <c r="D20">
        <f t="shared" si="11"/>
        <v>110.60723105891977</v>
      </c>
      <c r="E20">
        <f t="shared" si="1"/>
        <v>253.515077658983</v>
      </c>
      <c r="F20">
        <f t="shared" si="2"/>
        <v>183.6509807563475</v>
      </c>
      <c r="G20">
        <f t="shared" si="3"/>
        <v>5.07030155317966</v>
      </c>
      <c r="H20">
        <f t="shared" si="4"/>
        <v>3.6730196151269503</v>
      </c>
      <c r="I20">
        <f t="shared" si="5"/>
        <v>261.1654819526308</v>
      </c>
      <c r="J20">
        <f t="shared" si="6"/>
        <v>188.17099622710333</v>
      </c>
      <c r="K20">
        <f t="shared" si="7"/>
        <v>5.223309639052616</v>
      </c>
      <c r="L20">
        <f t="shared" si="8"/>
        <v>3.7634199245420668</v>
      </c>
      <c r="M20" s="13">
        <f t="shared" si="9"/>
        <v>119.64891163599108</v>
      </c>
      <c r="N20" s="13">
        <f t="shared" si="10"/>
        <v>114.32545082875427</v>
      </c>
      <c r="O20" s="14"/>
      <c r="P20" s="14"/>
      <c r="Q20" s="14"/>
      <c r="R20" s="14"/>
      <c r="S20" s="14"/>
    </row>
    <row r="21" spans="1:14" ht="12.75">
      <c r="A21">
        <v>4</v>
      </c>
      <c r="B21">
        <f t="shared" si="0"/>
        <v>0.08</v>
      </c>
      <c r="C21">
        <f>M20</f>
        <v>119.64891163599108</v>
      </c>
      <c r="D21">
        <f t="shared" si="11"/>
        <v>114.32545082875427</v>
      </c>
      <c r="E21">
        <f t="shared" si="1"/>
        <v>261.2834856851238</v>
      </c>
      <c r="F21">
        <f t="shared" si="2"/>
        <v>188.22276142240167</v>
      </c>
      <c r="G21" s="22">
        <f t="shared" si="3"/>
        <v>5.225669713702477</v>
      </c>
      <c r="H21" s="22">
        <f t="shared" si="4"/>
        <v>3.7644552284480337</v>
      </c>
      <c r="I21" s="22">
        <f t="shared" si="5"/>
        <v>268.8570505252259</v>
      </c>
      <c r="J21" s="22">
        <f t="shared" si="6"/>
        <v>192.7417310407702</v>
      </c>
      <c r="K21" s="22">
        <f t="shared" si="7"/>
        <v>5.377141010504517</v>
      </c>
      <c r="L21" s="22">
        <f t="shared" si="8"/>
        <v>3.854834620815404</v>
      </c>
      <c r="M21" s="23">
        <f t="shared" si="9"/>
        <v>124.95031699809458</v>
      </c>
      <c r="N21" s="23">
        <f t="shared" si="10"/>
        <v>118.13509575338598</v>
      </c>
    </row>
    <row r="22" spans="1:14" ht="12.75">
      <c r="A22" s="15">
        <v>5</v>
      </c>
      <c r="B22" s="15">
        <f t="shared" si="0"/>
        <v>0.1</v>
      </c>
      <c r="C22" s="15">
        <f>M21</f>
        <v>124.95031699809458</v>
      </c>
      <c r="D22" s="19">
        <f t="shared" si="11"/>
        <v>118.13509575338598</v>
      </c>
      <c r="E22" s="19">
        <f t="shared" si="1"/>
        <v>268.9691351885674</v>
      </c>
      <c r="F22" s="19">
        <f t="shared" si="2"/>
        <v>192.79225533213864</v>
      </c>
      <c r="G22" s="19">
        <f t="shared" si="3"/>
        <v>5.379382703771348</v>
      </c>
      <c r="H22" s="19">
        <f t="shared" si="4"/>
        <v>3.855845106642773</v>
      </c>
      <c r="I22" s="19">
        <f t="shared" si="5"/>
        <v>276.43543647791955</v>
      </c>
      <c r="J22" s="19">
        <f t="shared" si="6"/>
        <v>197.3020066908712</v>
      </c>
      <c r="K22" s="19">
        <f t="shared" si="7"/>
        <v>5.528708729558391</v>
      </c>
      <c r="L22" s="19">
        <f t="shared" si="8"/>
        <v>3.946040133817424</v>
      </c>
      <c r="M22" s="16">
        <f t="shared" si="9"/>
        <v>130.40436271475946</v>
      </c>
      <c r="N22" s="16">
        <f t="shared" si="10"/>
        <v>122.03603837361608</v>
      </c>
    </row>
    <row r="23" spans="1:14" ht="12.75">
      <c r="A23" s="17">
        <v>6</v>
      </c>
      <c r="B23" s="17">
        <f t="shared" si="0"/>
        <v>0.12</v>
      </c>
      <c r="C23" s="17">
        <f aca="true" t="shared" si="12" ref="C23:C37">M22</f>
        <v>130.40436271475946</v>
      </c>
      <c r="D23" s="17">
        <f t="shared" si="11"/>
        <v>122.03603837361608</v>
      </c>
      <c r="E23" s="17">
        <f t="shared" si="1"/>
        <v>276.5410674497694</v>
      </c>
      <c r="F23" s="17">
        <f t="shared" si="2"/>
        <v>197.35121846061477</v>
      </c>
      <c r="G23" s="17">
        <f t="shared" si="3"/>
        <v>5.530821348995388</v>
      </c>
      <c r="H23" s="17">
        <f t="shared" si="4"/>
        <v>3.9470243692122957</v>
      </c>
      <c r="I23" s="17">
        <f t="shared" si="5"/>
        <v>283.868306100476</v>
      </c>
      <c r="J23" s="17">
        <f t="shared" si="6"/>
        <v>201.84333174186943</v>
      </c>
      <c r="K23" s="17">
        <f t="shared" si="7"/>
        <v>5.67736612200952</v>
      </c>
      <c r="L23" s="17">
        <f t="shared" si="8"/>
        <v>4.036866634837389</v>
      </c>
      <c r="M23" s="17">
        <f t="shared" si="9"/>
        <v>136.00845645026192</v>
      </c>
      <c r="N23" s="17">
        <f t="shared" si="10"/>
        <v>126.02798387564093</v>
      </c>
    </row>
    <row r="24" spans="1:14" ht="12.75">
      <c r="A24" s="17">
        <v>7</v>
      </c>
      <c r="B24" s="17">
        <f t="shared" si="0"/>
        <v>0.14</v>
      </c>
      <c r="C24" s="17">
        <f t="shared" si="12"/>
        <v>136.00845645026192</v>
      </c>
      <c r="D24" s="17">
        <f t="shared" si="11"/>
        <v>126.02798387564093</v>
      </c>
      <c r="E24" s="17">
        <f t="shared" si="1"/>
        <v>283.96698244697967</v>
      </c>
      <c r="F24" s="17">
        <f t="shared" si="2"/>
        <v>201.8911719185942</v>
      </c>
      <c r="G24" s="17">
        <f t="shared" si="3"/>
        <v>5.679339648939593</v>
      </c>
      <c r="H24" s="17">
        <f t="shared" si="4"/>
        <v>4.037823438371884</v>
      </c>
      <c r="I24" s="17">
        <f t="shared" si="5"/>
        <v>291.12214326251427</v>
      </c>
      <c r="J24" s="17">
        <f t="shared" si="6"/>
        <v>206.35702522340793</v>
      </c>
      <c r="K24" s="17">
        <f t="shared" si="7"/>
        <v>5.822442865250285</v>
      </c>
      <c r="L24" s="17">
        <f t="shared" si="8"/>
        <v>4.127140504468159</v>
      </c>
      <c r="M24" s="17">
        <f t="shared" si="9"/>
        <v>141.75934770735685</v>
      </c>
      <c r="N24" s="17">
        <f t="shared" si="10"/>
        <v>130.11046584706094</v>
      </c>
    </row>
    <row r="25" spans="1:14" ht="12.75">
      <c r="A25" s="17">
        <v>8</v>
      </c>
      <c r="B25" s="17">
        <f t="shared" si="0"/>
        <v>0.16</v>
      </c>
      <c r="C25" s="17">
        <f t="shared" si="12"/>
        <v>141.75934770735685</v>
      </c>
      <c r="D25" s="17">
        <f t="shared" si="11"/>
        <v>130.11046584706094</v>
      </c>
      <c r="E25" s="17">
        <f t="shared" si="1"/>
        <v>291.2134060613059</v>
      </c>
      <c r="F25" s="17">
        <f t="shared" si="2"/>
        <v>206.40344883442327</v>
      </c>
      <c r="G25" s="17">
        <f t="shared" si="3"/>
        <v>5.824268121226118</v>
      </c>
      <c r="H25" s="17">
        <f t="shared" si="4"/>
        <v>4.128068976688466</v>
      </c>
      <c r="I25" s="17">
        <f t="shared" si="5"/>
        <v>298.16244309135226</v>
      </c>
      <c r="J25" s="17">
        <f t="shared" si="6"/>
        <v>210.83426871023167</v>
      </c>
      <c r="K25" s="17">
        <f t="shared" si="7"/>
        <v>5.963248861827045</v>
      </c>
      <c r="L25" s="17">
        <f t="shared" si="8"/>
        <v>4.2166853742046335</v>
      </c>
      <c r="M25" s="17">
        <f t="shared" si="9"/>
        <v>147.65310619888342</v>
      </c>
      <c r="N25" s="17">
        <f t="shared" si="10"/>
        <v>134.28284302250748</v>
      </c>
    </row>
    <row r="26" spans="1:14" ht="12.75">
      <c r="A26" s="17">
        <v>9</v>
      </c>
      <c r="B26" s="17">
        <f t="shared" si="0"/>
        <v>0.18</v>
      </c>
      <c r="C26" s="17">
        <f t="shared" si="12"/>
        <v>147.65310619888342</v>
      </c>
      <c r="D26" s="17">
        <f t="shared" si="11"/>
        <v>134.28284302250748</v>
      </c>
      <c r="E26" s="17">
        <f t="shared" si="1"/>
        <v>298.2458837601528</v>
      </c>
      <c r="F26" s="17">
        <f t="shared" si="2"/>
        <v>210.87924635182702</v>
      </c>
      <c r="G26" s="17">
        <f t="shared" si="3"/>
        <v>5.964917675203057</v>
      </c>
      <c r="H26" s="17">
        <f t="shared" si="4"/>
        <v>4.21758492703654</v>
      </c>
      <c r="I26" s="17">
        <f t="shared" si="5"/>
        <v>304.9539316560242</v>
      </c>
      <c r="J26" s="17">
        <f t="shared" si="6"/>
        <v>215.26616326223268</v>
      </c>
      <c r="K26" s="17">
        <f t="shared" si="7"/>
        <v>6.0990786331204845</v>
      </c>
      <c r="L26" s="17">
        <f t="shared" si="8"/>
        <v>4.305323265244653</v>
      </c>
      <c r="M26" s="17">
        <f t="shared" si="9"/>
        <v>153.6851043530452</v>
      </c>
      <c r="N26" s="17">
        <f t="shared" si="10"/>
        <v>138.54429711864807</v>
      </c>
    </row>
    <row r="27" spans="1:14" ht="12.75">
      <c r="A27" s="17">
        <v>10</v>
      </c>
      <c r="B27" s="17">
        <f t="shared" si="0"/>
        <v>0.2</v>
      </c>
      <c r="C27" s="17">
        <f t="shared" si="12"/>
        <v>153.6851043530452</v>
      </c>
      <c r="D27" s="17">
        <f t="shared" si="11"/>
        <v>138.54429711864807</v>
      </c>
      <c r="E27" s="17">
        <f t="shared" si="1"/>
        <v>305.0292001183215</v>
      </c>
      <c r="F27" s="17">
        <f t="shared" si="2"/>
        <v>215.30968245279846</v>
      </c>
      <c r="G27" s="17">
        <f t="shared" si="3"/>
        <v>6.10058400236643</v>
      </c>
      <c r="H27" s="17">
        <f t="shared" si="4"/>
        <v>4.306193649055969</v>
      </c>
      <c r="I27" s="17">
        <f t="shared" si="5"/>
        <v>311.4608104596928</v>
      </c>
      <c r="J27" s="17">
        <f t="shared" si="6"/>
        <v>219.64379082438225</v>
      </c>
      <c r="K27" s="17">
        <f t="shared" si="7"/>
        <v>6.229216209193857</v>
      </c>
      <c r="L27" s="17">
        <f t="shared" si="8"/>
        <v>4.392875816487645</v>
      </c>
      <c r="M27" s="17">
        <f t="shared" si="9"/>
        <v>159.85000445882534</v>
      </c>
      <c r="N27" s="17">
        <f t="shared" si="10"/>
        <v>142.8938318514199</v>
      </c>
    </row>
    <row r="28" spans="1:14" ht="12.75">
      <c r="A28" s="17">
        <v>11</v>
      </c>
      <c r="B28" s="17">
        <f t="shared" si="0"/>
        <v>0.22</v>
      </c>
      <c r="C28" s="17">
        <f t="shared" si="12"/>
        <v>159.85000445882534</v>
      </c>
      <c r="D28" s="17">
        <f t="shared" si="11"/>
        <v>142.8938318514199</v>
      </c>
      <c r="E28" s="17">
        <f t="shared" si="1"/>
        <v>311.52762296566414</v>
      </c>
      <c r="F28" s="17">
        <f t="shared" si="2"/>
        <v>219.6858572044817</v>
      </c>
      <c r="G28" s="17">
        <f t="shared" si="3"/>
        <v>6.230552459313283</v>
      </c>
      <c r="H28" s="17">
        <f t="shared" si="4"/>
        <v>4.393717144089634</v>
      </c>
      <c r="I28" s="17">
        <f t="shared" si="5"/>
        <v>317.64702393857124</v>
      </c>
      <c r="J28" s="17">
        <f t="shared" si="6"/>
        <v>223.95827957335075</v>
      </c>
      <c r="K28" s="17">
        <f t="shared" si="7"/>
        <v>6.3529404787714245</v>
      </c>
      <c r="L28" s="17">
        <f t="shared" si="8"/>
        <v>4.479165591467015</v>
      </c>
      <c r="M28" s="17">
        <f t="shared" si="9"/>
        <v>166.1417509278677</v>
      </c>
      <c r="N28" s="17">
        <f t="shared" si="10"/>
        <v>147.3302732191982</v>
      </c>
    </row>
    <row r="29" spans="1:14" ht="12.75">
      <c r="A29" s="17">
        <v>12</v>
      </c>
      <c r="B29" s="17">
        <f t="shared" si="0"/>
        <v>0.24</v>
      </c>
      <c r="C29" s="17">
        <f t="shared" si="12"/>
        <v>166.1417509278677</v>
      </c>
      <c r="D29" s="17">
        <f t="shared" si="11"/>
        <v>147.3302732191982</v>
      </c>
      <c r="E29" s="17">
        <f t="shared" si="1"/>
        <v>317.7051703501953</v>
      </c>
      <c r="F29" s="17">
        <f t="shared" si="2"/>
        <v>223.99891791691536</v>
      </c>
      <c r="G29" s="17">
        <f t="shared" si="3"/>
        <v>6.354103407003906</v>
      </c>
      <c r="H29" s="17">
        <f t="shared" si="4"/>
        <v>4.4799783583383075</v>
      </c>
      <c r="I29" s="17">
        <f t="shared" si="5"/>
        <v>323.47654754582726</v>
      </c>
      <c r="J29" s="17">
        <f t="shared" si="6"/>
        <v>228.2008725857202</v>
      </c>
      <c r="K29" s="17">
        <f t="shared" si="7"/>
        <v>6.469530950916545</v>
      </c>
      <c r="L29" s="17">
        <f t="shared" si="8"/>
        <v>4.564017451714404</v>
      </c>
      <c r="M29" s="17">
        <f t="shared" si="9"/>
        <v>172.55356810682792</v>
      </c>
      <c r="N29" s="17">
        <f t="shared" si="10"/>
        <v>151.85227112422456</v>
      </c>
    </row>
    <row r="30" spans="1:14" ht="12.75">
      <c r="A30" s="17">
        <v>13</v>
      </c>
      <c r="B30" s="17">
        <f t="shared" si="0"/>
        <v>0.26</v>
      </c>
      <c r="C30" s="17">
        <f t="shared" si="12"/>
        <v>172.55356810682792</v>
      </c>
      <c r="D30" s="17">
        <f t="shared" si="11"/>
        <v>151.85227112422456</v>
      </c>
      <c r="E30" s="17">
        <f t="shared" si="1"/>
        <v>323.5258978908491</v>
      </c>
      <c r="F30" s="17">
        <f t="shared" si="2"/>
        <v>228.24012758764334</v>
      </c>
      <c r="G30" s="17">
        <f t="shared" si="3"/>
        <v>6.470517957816981</v>
      </c>
      <c r="H30" s="17">
        <f t="shared" si="4"/>
        <v>4.564802551752867</v>
      </c>
      <c r="I30" s="17">
        <f t="shared" si="5"/>
        <v>328.91369338109814</v>
      </c>
      <c r="J30" s="17">
        <f t="shared" si="6"/>
        <v>232.36299909510254</v>
      </c>
      <c r="K30" s="17">
        <f t="shared" si="7"/>
        <v>6.578273867621963</v>
      </c>
      <c r="L30" s="17">
        <f t="shared" si="8"/>
        <v>4.647259981902051</v>
      </c>
      <c r="M30" s="17">
        <f t="shared" si="9"/>
        <v>179.0779640195474</v>
      </c>
      <c r="N30" s="17">
        <f t="shared" si="10"/>
        <v>156.45830239105203</v>
      </c>
    </row>
    <row r="31" spans="1:14" ht="12.75">
      <c r="A31" s="17">
        <v>14</v>
      </c>
      <c r="B31" s="17">
        <f t="shared" si="0"/>
        <v>0.28</v>
      </c>
      <c r="C31" s="17">
        <f t="shared" si="12"/>
        <v>179.0779640195474</v>
      </c>
      <c r="D31" s="17">
        <f t="shared" si="11"/>
        <v>156.45830239105203</v>
      </c>
      <c r="E31" s="17">
        <f t="shared" si="1"/>
        <v>328.9542034819061</v>
      </c>
      <c r="F31" s="17">
        <f t="shared" si="2"/>
        <v>232.40093590272562</v>
      </c>
      <c r="G31" s="17">
        <f t="shared" si="3"/>
        <v>6.579084069638123</v>
      </c>
      <c r="H31" s="17">
        <f t="shared" si="4"/>
        <v>4.648018718054512</v>
      </c>
      <c r="I31" s="17">
        <f t="shared" si="5"/>
        <v>333.92342972948546</v>
      </c>
      <c r="J31" s="17">
        <f t="shared" si="6"/>
        <v>236.43634750565224</v>
      </c>
      <c r="K31" s="17">
        <f t="shared" si="7"/>
        <v>6.6784685945897095</v>
      </c>
      <c r="L31" s="17">
        <f t="shared" si="8"/>
        <v>4.728726950113045</v>
      </c>
      <c r="M31" s="17">
        <f t="shared" si="9"/>
        <v>185.70674035166132</v>
      </c>
      <c r="N31" s="17">
        <f t="shared" si="10"/>
        <v>161.14667522513582</v>
      </c>
    </row>
    <row r="32" spans="1:14" ht="12.75">
      <c r="A32" s="17">
        <v>15</v>
      </c>
      <c r="B32" s="17">
        <f t="shared" si="0"/>
        <v>0.3</v>
      </c>
      <c r="C32" s="17">
        <f t="shared" si="12"/>
        <v>185.70674035166132</v>
      </c>
      <c r="D32" s="17">
        <f t="shared" si="11"/>
        <v>161.14667522513582</v>
      </c>
      <c r="E32" s="17">
        <f t="shared" si="1"/>
        <v>333.95514572059477</v>
      </c>
      <c r="F32" s="17">
        <f t="shared" si="2"/>
        <v>236.47305196502066</v>
      </c>
      <c r="G32" s="17">
        <f t="shared" si="3"/>
        <v>6.679102914411896</v>
      </c>
      <c r="H32" s="17">
        <f t="shared" si="4"/>
        <v>4.729461039300413</v>
      </c>
      <c r="I32" s="17">
        <f t="shared" si="5"/>
        <v>338.4717103188188</v>
      </c>
      <c r="J32" s="17">
        <f t="shared" si="6"/>
        <v>240.41293924095137</v>
      </c>
      <c r="K32" s="17">
        <f t="shared" si="7"/>
        <v>6.769434206376376</v>
      </c>
      <c r="L32" s="17">
        <f t="shared" si="8"/>
        <v>4.808258784819028</v>
      </c>
      <c r="M32" s="17">
        <f t="shared" si="9"/>
        <v>192.43100891205546</v>
      </c>
      <c r="N32" s="17">
        <f t="shared" si="10"/>
        <v>165.91553513719555</v>
      </c>
    </row>
    <row r="33" spans="1:14" ht="12.75">
      <c r="A33" s="17">
        <v>16</v>
      </c>
      <c r="B33" s="17">
        <f t="shared" si="0"/>
        <v>0.32</v>
      </c>
      <c r="C33" s="17">
        <f t="shared" si="12"/>
        <v>192.43100891205546</v>
      </c>
      <c r="D33" s="17">
        <f t="shared" si="11"/>
        <v>165.91553513719555</v>
      </c>
      <c r="E33" s="17">
        <f t="shared" si="1"/>
        <v>338.49477188089514</v>
      </c>
      <c r="F33" s="17">
        <f t="shared" si="2"/>
        <v>240.4485178332609</v>
      </c>
      <c r="G33" s="17">
        <f t="shared" si="3"/>
        <v>6.769895437617903</v>
      </c>
      <c r="H33" s="17">
        <f t="shared" si="4"/>
        <v>4.808970356665218</v>
      </c>
      <c r="I33" s="17">
        <f t="shared" si="5"/>
        <v>342.52580861172555</v>
      </c>
      <c r="J33" s="17">
        <f t="shared" si="6"/>
        <v>244.2852024335425</v>
      </c>
      <c r="K33" s="17">
        <f t="shared" si="7"/>
        <v>6.850516172234511</v>
      </c>
      <c r="L33" s="17">
        <f t="shared" si="8"/>
        <v>4.88570404867085</v>
      </c>
      <c r="M33" s="17">
        <f t="shared" si="9"/>
        <v>199.24121471698166</v>
      </c>
      <c r="N33" s="17">
        <f t="shared" si="10"/>
        <v>170.76287233986358</v>
      </c>
    </row>
    <row r="34" spans="1:14" ht="12.75">
      <c r="A34" s="17">
        <v>17</v>
      </c>
      <c r="B34" s="17">
        <f t="shared" si="0"/>
        <v>0.34</v>
      </c>
      <c r="C34" s="17">
        <f t="shared" si="12"/>
        <v>199.24121471698166</v>
      </c>
      <c r="D34" s="17">
        <f t="shared" si="11"/>
        <v>170.76287233986358</v>
      </c>
      <c r="E34" s="17">
        <f t="shared" si="1"/>
        <v>342.5404507710286</v>
      </c>
      <c r="F34" s="17">
        <f t="shared" si="2"/>
        <v>244.31978188285603</v>
      </c>
      <c r="G34" s="17">
        <f t="shared" si="3"/>
        <v>6.850809015420572</v>
      </c>
      <c r="H34" s="17">
        <f t="shared" si="4"/>
        <v>4.886395637657121</v>
      </c>
      <c r="I34" s="17">
        <f t="shared" si="5"/>
        <v>346.0546520404465</v>
      </c>
      <c r="J34" s="17">
        <f t="shared" si="6"/>
        <v>248.04604440479798</v>
      </c>
      <c r="K34" s="17">
        <f t="shared" si="7"/>
        <v>6.92109304080893</v>
      </c>
      <c r="L34" s="17">
        <f t="shared" si="8"/>
        <v>4.96092088809596</v>
      </c>
      <c r="M34" s="17">
        <f t="shared" si="9"/>
        <v>206.12716574509642</v>
      </c>
      <c r="N34" s="17">
        <f t="shared" si="10"/>
        <v>175.6865306027401</v>
      </c>
    </row>
    <row r="35" spans="1:14" ht="12.75">
      <c r="A35" s="17">
        <v>18</v>
      </c>
      <c r="B35" s="17">
        <f t="shared" si="0"/>
        <v>0.36</v>
      </c>
      <c r="C35" s="17">
        <f t="shared" si="12"/>
        <v>206.12716574509642</v>
      </c>
      <c r="D35" s="17">
        <f t="shared" si="11"/>
        <v>175.6865306027401</v>
      </c>
      <c r="E35" s="17">
        <f t="shared" si="1"/>
        <v>346.0612054100421</v>
      </c>
      <c r="F35" s="17">
        <f t="shared" si="2"/>
        <v>248.07977094478872</v>
      </c>
      <c r="G35" s="17">
        <f t="shared" si="3"/>
        <v>6.921224108200842</v>
      </c>
      <c r="H35" s="17">
        <f t="shared" si="4"/>
        <v>4.961595418895775</v>
      </c>
      <c r="I35" s="17">
        <f t="shared" si="5"/>
        <v>349.029150786944</v>
      </c>
      <c r="J35" s="17">
        <f t="shared" si="6"/>
        <v>251.68892185029276</v>
      </c>
      <c r="K35" s="17">
        <f t="shared" si="7"/>
        <v>6.98058301573888</v>
      </c>
      <c r="L35" s="17">
        <f t="shared" si="8"/>
        <v>5.033778437005855</v>
      </c>
      <c r="M35" s="17">
        <f t="shared" si="9"/>
        <v>213.07806930706627</v>
      </c>
      <c r="N35" s="17">
        <f t="shared" si="10"/>
        <v>180.68421753069092</v>
      </c>
    </row>
    <row r="36" spans="1:14" ht="12.75">
      <c r="A36" s="17">
        <v>19</v>
      </c>
      <c r="B36" s="17">
        <f t="shared" si="0"/>
        <v>0.38</v>
      </c>
      <c r="C36" s="17">
        <f t="shared" si="12"/>
        <v>213.07806930706627</v>
      </c>
      <c r="D36" s="17">
        <f t="shared" si="11"/>
        <v>180.68421753069092</v>
      </c>
      <c r="E36" s="17">
        <f t="shared" si="1"/>
        <v>349.0280401595277</v>
      </c>
      <c r="F36" s="17">
        <f t="shared" si="2"/>
        <v>251.7219601453086</v>
      </c>
      <c r="G36" s="17">
        <f t="shared" si="3"/>
        <v>6.980560803190554</v>
      </c>
      <c r="H36" s="17">
        <f t="shared" si="4"/>
        <v>5.034439202906172</v>
      </c>
      <c r="I36" s="17">
        <f t="shared" si="5"/>
        <v>351.42251552591233</v>
      </c>
      <c r="J36" s="17">
        <f t="shared" si="6"/>
        <v>255.2079076348377</v>
      </c>
      <c r="K36" s="17">
        <f t="shared" si="7"/>
        <v>7.028450310518247</v>
      </c>
      <c r="L36" s="17">
        <f t="shared" si="8"/>
        <v>5.104158152696754</v>
      </c>
      <c r="M36" s="17">
        <f t="shared" si="9"/>
        <v>220.08257486392068</v>
      </c>
      <c r="N36" s="17">
        <f t="shared" si="10"/>
        <v>185.75351620849239</v>
      </c>
    </row>
    <row r="37" spans="1:14" ht="12.75">
      <c r="A37" s="24">
        <v>20</v>
      </c>
      <c r="B37" s="24">
        <f t="shared" si="0"/>
        <v>0.4</v>
      </c>
      <c r="C37" s="24">
        <f t="shared" si="12"/>
        <v>220.08257486392068</v>
      </c>
      <c r="D37" s="24">
        <f t="shared" si="11"/>
        <v>185.75351620849239</v>
      </c>
      <c r="E37" s="24">
        <f>(2*C37/B37)+B37*B37*EXP(B37)</f>
        <v>1100.6515662712259</v>
      </c>
      <c r="F37" s="24">
        <f t="shared" si="2"/>
        <v>255.24043935878206</v>
      </c>
      <c r="G37" s="24">
        <f t="shared" si="3"/>
        <v>22.013031325424517</v>
      </c>
      <c r="H37" s="24">
        <f t="shared" si="4"/>
        <v>5.104808787175641</v>
      </c>
      <c r="I37" s="24">
        <f t="shared" si="5"/>
        <v>365.63212341503885</v>
      </c>
      <c r="J37" s="24">
        <f t="shared" si="6"/>
        <v>252.87782599896536</v>
      </c>
      <c r="K37" s="24">
        <f t="shared" si="7"/>
        <v>7.312642468300777</v>
      </c>
      <c r="L37" s="24">
        <f t="shared" si="8"/>
        <v>5.0575565199793076</v>
      </c>
      <c r="M37" s="24">
        <f t="shared" si="9"/>
        <v>234.74541176078333</v>
      </c>
      <c r="N37" s="24">
        <f t="shared" si="10"/>
        <v>190.83469886206987</v>
      </c>
    </row>
    <row r="38" spans="1:14" ht="12.75">
      <c r="A38" s="26">
        <v>21</v>
      </c>
      <c r="B38" s="26">
        <f t="shared" si="0"/>
        <v>0.42</v>
      </c>
      <c r="C38" s="26">
        <f aca="true" t="shared" si="13" ref="C38:C67">M37</f>
        <v>234.74541176078333</v>
      </c>
      <c r="D38" s="26">
        <f aca="true" t="shared" si="14" ref="D38:D67">N37</f>
        <v>190.83469886206987</v>
      </c>
      <c r="E38" s="26">
        <f aca="true" t="shared" si="15" ref="E38:E67">(2*C38/B38)+B38*B38*EXP(B38)</f>
        <v>1118.1037681173793</v>
      </c>
      <c r="F38" s="26">
        <f aca="true" t="shared" si="16" ref="F38:F67">D38*(2-0.002*C38-0.001*D38)</f>
        <v>255.65637550911947</v>
      </c>
      <c r="G38" s="26">
        <f aca="true" t="shared" si="17" ref="G38:G67">$J$13*E38</f>
        <v>22.362075362347586</v>
      </c>
      <c r="H38" s="26">
        <f aca="true" t="shared" si="18" ref="H38:H67">$J$13*F38</f>
        <v>5.113127510182389</v>
      </c>
      <c r="I38" s="26">
        <f aca="true" t="shared" si="19" ref="I38:I67">(C38+G38)*(3-0.003*(C38+G38)-0.004*(D38+H38))</f>
        <v>371.4910685818425</v>
      </c>
      <c r="J38" s="26">
        <f aca="true" t="shared" si="20" ref="J38:J67">(D38+H38)*(2-0.002*(C38+G38)-0.001*(D38+H38))</f>
        <v>252.74079559287551</v>
      </c>
      <c r="K38" s="26">
        <f aca="true" t="shared" si="21" ref="K38:K67">$J$13*I38</f>
        <v>7.429821371636851</v>
      </c>
      <c r="L38" s="26">
        <f aca="true" t="shared" si="22" ref="L38:L67">$J$13*J38</f>
        <v>5.05481591185751</v>
      </c>
      <c r="M38" s="26">
        <f aca="true" t="shared" si="23" ref="M38:M67">C38+(G38+K38)/2</f>
        <v>249.64136012777556</v>
      </c>
      <c r="N38" s="26">
        <f aca="true" t="shared" si="24" ref="N38:N67">D38+(H38+L38)/2</f>
        <v>195.91867057308983</v>
      </c>
    </row>
    <row r="39" spans="1:14" ht="12.75">
      <c r="A39" s="26">
        <v>22</v>
      </c>
      <c r="B39" s="26">
        <f t="shared" si="0"/>
        <v>0.44</v>
      </c>
      <c r="C39" s="26">
        <f t="shared" si="13"/>
        <v>249.64136012777556</v>
      </c>
      <c r="D39" s="26">
        <f t="shared" si="14"/>
        <v>195.91867057308983</v>
      </c>
      <c r="E39" s="26">
        <f t="shared" si="15"/>
        <v>1135.0340592437562</v>
      </c>
      <c r="F39" s="26">
        <f t="shared" si="16"/>
        <v>255.63440887446927</v>
      </c>
      <c r="G39" s="26">
        <f t="shared" si="17"/>
        <v>22.700681184875126</v>
      </c>
      <c r="H39" s="26">
        <f t="shared" si="18"/>
        <v>5.112688177489385</v>
      </c>
      <c r="I39" s="26">
        <f t="shared" si="19"/>
        <v>375.51839909897325</v>
      </c>
      <c r="J39" s="26">
        <f t="shared" si="20"/>
        <v>252.15052908007723</v>
      </c>
      <c r="K39" s="26">
        <f t="shared" si="21"/>
        <v>7.510367981979465</v>
      </c>
      <c r="L39" s="26">
        <f t="shared" si="22"/>
        <v>5.0430105816015445</v>
      </c>
      <c r="M39" s="26">
        <f t="shared" si="23"/>
        <v>264.7468847112028</v>
      </c>
      <c r="N39" s="26">
        <f t="shared" si="24"/>
        <v>200.99651995263528</v>
      </c>
    </row>
    <row r="40" spans="1:14" ht="12.75">
      <c r="A40" s="26">
        <v>23</v>
      </c>
      <c r="B40" s="26">
        <f t="shared" si="0"/>
        <v>0.46</v>
      </c>
      <c r="C40" s="26">
        <f t="shared" si="13"/>
        <v>264.7468847112028</v>
      </c>
      <c r="D40" s="26">
        <f t="shared" si="14"/>
        <v>200.99651995263528</v>
      </c>
      <c r="E40" s="26">
        <f t="shared" si="15"/>
        <v>1151.408601843063</v>
      </c>
      <c r="F40" s="26">
        <f t="shared" si="16"/>
        <v>255.16703388169378</v>
      </c>
      <c r="G40" s="26">
        <f t="shared" si="17"/>
        <v>23.02817203686126</v>
      </c>
      <c r="H40" s="26">
        <f t="shared" si="18"/>
        <v>5.103340677633875</v>
      </c>
      <c r="I40" s="26">
        <f t="shared" si="19"/>
        <v>377.64012403056245</v>
      </c>
      <c r="J40" s="26">
        <f t="shared" si="20"/>
        <v>251.1017705314343</v>
      </c>
      <c r="K40" s="26">
        <f t="shared" si="21"/>
        <v>7.552802480611249</v>
      </c>
      <c r="L40" s="26">
        <f t="shared" si="22"/>
        <v>5.022035410628686</v>
      </c>
      <c r="M40" s="26">
        <f t="shared" si="23"/>
        <v>280.0373719699391</v>
      </c>
      <c r="N40" s="26">
        <f t="shared" si="24"/>
        <v>206.05920799676656</v>
      </c>
    </row>
    <row r="41" spans="1:20" ht="12.75" customHeight="1">
      <c r="A41" s="26">
        <v>24</v>
      </c>
      <c r="B41" s="26">
        <f t="shared" si="0"/>
        <v>0.48</v>
      </c>
      <c r="C41" s="26">
        <f t="shared" si="13"/>
        <v>280.0373719699391</v>
      </c>
      <c r="D41" s="26">
        <f t="shared" si="14"/>
        <v>206.05920799676656</v>
      </c>
      <c r="E41" s="26">
        <f t="shared" si="15"/>
        <v>1167.194726750345</v>
      </c>
      <c r="F41" s="26">
        <f t="shared" si="16"/>
        <v>254.2494606380353</v>
      </c>
      <c r="G41" s="26">
        <f t="shared" si="17"/>
        <v>23.3438945350069</v>
      </c>
      <c r="H41" s="26">
        <f t="shared" si="18"/>
        <v>5.084989212760706</v>
      </c>
      <c r="I41" s="26">
        <f t="shared" si="19"/>
        <v>377.7944450580169</v>
      </c>
      <c r="J41" s="26">
        <f t="shared" si="20"/>
        <v>249.59213447460584</v>
      </c>
      <c r="K41" s="26">
        <f t="shared" si="21"/>
        <v>7.555888901160338</v>
      </c>
      <c r="L41" s="26">
        <f t="shared" si="22"/>
        <v>4.991842689492117</v>
      </c>
      <c r="M41" s="26">
        <f t="shared" si="23"/>
        <v>295.4872636880227</v>
      </c>
      <c r="N41" s="26">
        <f t="shared" si="24"/>
        <v>211.09762394789297</v>
      </c>
      <c r="P41" s="40" t="s">
        <v>40</v>
      </c>
      <c r="Q41" s="40"/>
      <c r="R41" s="40"/>
      <c r="S41" s="40"/>
      <c r="T41" s="40"/>
    </row>
    <row r="42" spans="1:20" ht="12.75">
      <c r="A42" s="26">
        <v>25</v>
      </c>
      <c r="B42" s="26">
        <f t="shared" si="0"/>
        <v>0.5</v>
      </c>
      <c r="C42" s="26">
        <f t="shared" si="13"/>
        <v>295.4872636880227</v>
      </c>
      <c r="D42" s="26">
        <f t="shared" si="14"/>
        <v>211.09762394789297</v>
      </c>
      <c r="E42" s="26">
        <f t="shared" si="15"/>
        <v>1182.3612350697658</v>
      </c>
      <c r="F42" s="26">
        <f t="shared" si="16"/>
        <v>252.87972251652764</v>
      </c>
      <c r="G42" s="26">
        <f t="shared" si="17"/>
        <v>23.647224701395317</v>
      </c>
      <c r="H42" s="26">
        <f t="shared" si="18"/>
        <v>5.057594450330553</v>
      </c>
      <c r="I42" s="26">
        <f t="shared" si="19"/>
        <v>375.93265998464733</v>
      </c>
      <c r="J42" s="26">
        <f t="shared" si="20"/>
        <v>247.62218828322335</v>
      </c>
      <c r="K42" s="26">
        <f t="shared" si="21"/>
        <v>7.518653199692947</v>
      </c>
      <c r="L42" s="26">
        <f t="shared" si="22"/>
        <v>4.9524437656644675</v>
      </c>
      <c r="M42" s="26">
        <f t="shared" si="23"/>
        <v>311.07020263856685</v>
      </c>
      <c r="N42" s="26">
        <f t="shared" si="24"/>
        <v>216.10264305589047</v>
      </c>
      <c r="P42" s="40"/>
      <c r="Q42" s="40"/>
      <c r="R42" s="40"/>
      <c r="S42" s="40"/>
      <c r="T42" s="40"/>
    </row>
    <row r="43" spans="1:20" ht="12.75">
      <c r="A43" s="26">
        <v>26</v>
      </c>
      <c r="B43" s="26">
        <f t="shared" si="0"/>
        <v>0.52</v>
      </c>
      <c r="C43" s="26">
        <f t="shared" si="13"/>
        <v>311.07020263856685</v>
      </c>
      <c r="D43" s="26">
        <f t="shared" si="14"/>
        <v>216.10264305589047</v>
      </c>
      <c r="E43" s="26">
        <f t="shared" si="15"/>
        <v>1196.8786765786588</v>
      </c>
      <c r="F43" s="26">
        <f t="shared" si="16"/>
        <v>251.05874784378784</v>
      </c>
      <c r="G43" s="26">
        <f t="shared" si="17"/>
        <v>23.937573531573175</v>
      </c>
      <c r="H43" s="26">
        <f t="shared" si="18"/>
        <v>5.021174956875757</v>
      </c>
      <c r="I43" s="26">
        <f t="shared" si="19"/>
        <v>372.01990410420194</v>
      </c>
      <c r="J43" s="26">
        <f t="shared" si="20"/>
        <v>245.1954960715744</v>
      </c>
      <c r="K43" s="26">
        <f t="shared" si="21"/>
        <v>7.440398082084039</v>
      </c>
      <c r="L43" s="26">
        <f t="shared" si="22"/>
        <v>4.903909921431488</v>
      </c>
      <c r="M43" s="26">
        <f t="shared" si="23"/>
        <v>326.75918844539547</v>
      </c>
      <c r="N43" s="26">
        <f t="shared" si="24"/>
        <v>221.0651854950441</v>
      </c>
      <c r="P43" s="40"/>
      <c r="Q43" s="40"/>
      <c r="R43" s="40"/>
      <c r="S43" s="40"/>
      <c r="T43" s="40"/>
    </row>
    <row r="44" spans="1:20" ht="12.75">
      <c r="A44" s="26">
        <v>27</v>
      </c>
      <c r="B44" s="26">
        <f t="shared" si="0"/>
        <v>0.54</v>
      </c>
      <c r="C44" s="26">
        <f t="shared" si="13"/>
        <v>326.75918844539547</v>
      </c>
      <c r="D44" s="26">
        <f t="shared" si="14"/>
        <v>221.0651854950441</v>
      </c>
      <c r="E44" s="26">
        <f t="shared" si="15"/>
        <v>1210.7196040654405</v>
      </c>
      <c r="F44" s="26">
        <f t="shared" si="16"/>
        <v>248.79039354034708</v>
      </c>
      <c r="G44" s="26">
        <f t="shared" si="17"/>
        <v>24.214392081308812</v>
      </c>
      <c r="H44" s="26">
        <f t="shared" si="18"/>
        <v>4.975807870806942</v>
      </c>
      <c r="I44" s="26">
        <f t="shared" si="19"/>
        <v>366.03571174720497</v>
      </c>
      <c r="J44" s="26">
        <f t="shared" si="20"/>
        <v>242.31862247502985</v>
      </c>
      <c r="K44" s="26">
        <f t="shared" si="21"/>
        <v>7.3207142349440995</v>
      </c>
      <c r="L44" s="26">
        <f t="shared" si="22"/>
        <v>4.846372449500597</v>
      </c>
      <c r="M44" s="26">
        <f t="shared" si="23"/>
        <v>342.52674160352194</v>
      </c>
      <c r="N44" s="26">
        <f t="shared" si="24"/>
        <v>225.97627565519787</v>
      </c>
      <c r="P44" s="40"/>
      <c r="Q44" s="40"/>
      <c r="R44" s="40"/>
      <c r="S44" s="40"/>
      <c r="T44" s="40"/>
    </row>
    <row r="45" spans="1:20" ht="12.75">
      <c r="A45" s="26">
        <v>28</v>
      </c>
      <c r="B45" s="26">
        <f t="shared" si="0"/>
        <v>0.56</v>
      </c>
      <c r="C45" s="26">
        <f t="shared" si="13"/>
        <v>342.52674160352194</v>
      </c>
      <c r="D45" s="26">
        <f t="shared" si="14"/>
        <v>225.97627565519787</v>
      </c>
      <c r="E45" s="26">
        <f t="shared" si="15"/>
        <v>1223.8588023372424</v>
      </c>
      <c r="F45" s="26">
        <f t="shared" si="16"/>
        <v>246.08143939165333</v>
      </c>
      <c r="G45" s="26">
        <f t="shared" si="17"/>
        <v>24.477176046744848</v>
      </c>
      <c r="H45" s="26">
        <f t="shared" si="18"/>
        <v>4.9216287878330665</v>
      </c>
      <c r="I45" s="26">
        <f t="shared" si="19"/>
        <v>357.97438420755174</v>
      </c>
      <c r="J45" s="26">
        <f t="shared" si="20"/>
        <v>239.00109559422023</v>
      </c>
      <c r="K45" s="26">
        <f t="shared" si="21"/>
        <v>7.159487684151035</v>
      </c>
      <c r="L45" s="26">
        <f t="shared" si="22"/>
        <v>4.780021911884405</v>
      </c>
      <c r="M45" s="26">
        <f t="shared" si="23"/>
        <v>358.3450734689699</v>
      </c>
      <c r="N45" s="26">
        <f t="shared" si="24"/>
        <v>230.8271010050566</v>
      </c>
      <c r="P45" s="40"/>
      <c r="Q45" s="40"/>
      <c r="R45" s="40"/>
      <c r="S45" s="40"/>
      <c r="T45" s="40"/>
    </row>
    <row r="46" spans="1:20" ht="12.75">
      <c r="A46" s="26">
        <v>29</v>
      </c>
      <c r="B46" s="26">
        <f t="shared" si="0"/>
        <v>0.58</v>
      </c>
      <c r="C46" s="26">
        <f t="shared" si="13"/>
        <v>358.3450734689699</v>
      </c>
      <c r="D46" s="26">
        <f t="shared" si="14"/>
        <v>230.8271010050566</v>
      </c>
      <c r="E46" s="26">
        <f t="shared" si="15"/>
        <v>1236.2734904624833</v>
      </c>
      <c r="F46" s="26">
        <f t="shared" si="16"/>
        <v>242.94154251514186</v>
      </c>
      <c r="G46" s="26">
        <f t="shared" si="17"/>
        <v>24.725469809249667</v>
      </c>
      <c r="H46" s="26">
        <f t="shared" si="18"/>
        <v>4.858830850302837</v>
      </c>
      <c r="I46" s="26">
        <f t="shared" si="19"/>
        <v>347.84515461678393</v>
      </c>
      <c r="J46" s="26">
        <f t="shared" si="20"/>
        <v>235.2553293184578</v>
      </c>
      <c r="K46" s="26">
        <f t="shared" si="21"/>
        <v>6.956903092335679</v>
      </c>
      <c r="L46" s="26">
        <f t="shared" si="22"/>
        <v>4.705106586369156</v>
      </c>
      <c r="M46" s="26">
        <f t="shared" si="23"/>
        <v>374.18625991976256</v>
      </c>
      <c r="N46" s="26">
        <f t="shared" si="24"/>
        <v>235.6090697233926</v>
      </c>
      <c r="P46" s="40"/>
      <c r="Q46" s="40"/>
      <c r="R46" s="40"/>
      <c r="S46" s="40"/>
      <c r="T46" s="40"/>
    </row>
    <row r="47" spans="1:14" ht="12.75">
      <c r="A47" s="26">
        <v>30</v>
      </c>
      <c r="B47" s="26">
        <f t="shared" si="0"/>
        <v>0.6</v>
      </c>
      <c r="C47" s="26">
        <f t="shared" si="13"/>
        <v>374.18625991976256</v>
      </c>
      <c r="D47" s="26">
        <f t="shared" si="14"/>
        <v>235.6090697233926</v>
      </c>
      <c r="E47" s="26">
        <f t="shared" si="15"/>
        <v>1247.943495834016</v>
      </c>
      <c r="F47" s="26">
        <f t="shared" si="16"/>
        <v>239.38315250492107</v>
      </c>
      <c r="G47" s="26">
        <f t="shared" si="17"/>
        <v>24.95886991668032</v>
      </c>
      <c r="H47" s="26">
        <f t="shared" si="18"/>
        <v>4.787663050098422</v>
      </c>
      <c r="I47" s="26">
        <f t="shared" si="19"/>
        <v>335.6721450323492</v>
      </c>
      <c r="J47" s="26">
        <f t="shared" si="20"/>
        <v>231.09650618854928</v>
      </c>
      <c r="K47" s="26">
        <f t="shared" si="21"/>
        <v>6.713442900646984</v>
      </c>
      <c r="L47" s="26">
        <f t="shared" si="22"/>
        <v>4.621930123770986</v>
      </c>
      <c r="M47" s="26">
        <f t="shared" si="23"/>
        <v>390.02241632842623</v>
      </c>
      <c r="N47" s="26">
        <f t="shared" si="24"/>
        <v>240.31386631032728</v>
      </c>
    </row>
    <row r="48" spans="1:14" ht="12.75">
      <c r="A48" s="26">
        <v>31</v>
      </c>
      <c r="B48" s="26">
        <f t="shared" si="0"/>
        <v>0.62</v>
      </c>
      <c r="C48" s="26">
        <f t="shared" si="13"/>
        <v>390.02241632842623</v>
      </c>
      <c r="D48" s="26">
        <f t="shared" si="14"/>
        <v>240.31386631032728</v>
      </c>
      <c r="E48" s="26">
        <f t="shared" si="15"/>
        <v>1258.8513988051768</v>
      </c>
      <c r="F48" s="26">
        <f t="shared" si="16"/>
        <v>235.42138864847624</v>
      </c>
      <c r="G48" s="26">
        <f t="shared" si="17"/>
        <v>25.17702797610354</v>
      </c>
      <c r="H48" s="26">
        <f t="shared" si="18"/>
        <v>4.708427772969525</v>
      </c>
      <c r="I48" s="26">
        <f t="shared" si="19"/>
        <v>321.49411587879473</v>
      </c>
      <c r="J48" s="26">
        <f t="shared" si="20"/>
        <v>226.54242287754025</v>
      </c>
      <c r="K48" s="26">
        <f t="shared" si="21"/>
        <v>6.429882317575895</v>
      </c>
      <c r="L48" s="26">
        <f t="shared" si="22"/>
        <v>4.530848457550805</v>
      </c>
      <c r="M48" s="26">
        <f t="shared" si="23"/>
        <v>405.82587147526596</v>
      </c>
      <c r="N48" s="26">
        <f t="shared" si="24"/>
        <v>244.93350442558744</v>
      </c>
    </row>
    <row r="49" spans="1:14" ht="12.75">
      <c r="A49" s="26">
        <v>32</v>
      </c>
      <c r="B49" s="26">
        <f t="shared" si="0"/>
        <v>0.64</v>
      </c>
      <c r="C49" s="26">
        <f t="shared" si="13"/>
        <v>405.82587147526596</v>
      </c>
      <c r="D49" s="26">
        <f t="shared" si="14"/>
        <v>244.93350442558744</v>
      </c>
      <c r="E49" s="26">
        <f t="shared" si="15"/>
        <v>1268.9826469283694</v>
      </c>
      <c r="F49" s="26">
        <f t="shared" si="16"/>
        <v>231.07388148696575</v>
      </c>
      <c r="G49" s="26">
        <f t="shared" si="17"/>
        <v>25.37965293856739</v>
      </c>
      <c r="H49" s="26">
        <f t="shared" si="18"/>
        <v>4.621477629739315</v>
      </c>
      <c r="I49" s="26">
        <f t="shared" si="19"/>
        <v>305.36401275746516</v>
      </c>
      <c r="J49" s="26">
        <f t="shared" si="20"/>
        <v>221.61330122751517</v>
      </c>
      <c r="K49" s="26">
        <f t="shared" si="21"/>
        <v>6.107280255149304</v>
      </c>
      <c r="L49" s="26">
        <f t="shared" si="22"/>
        <v>4.432266024550303</v>
      </c>
      <c r="M49" s="26">
        <f t="shared" si="23"/>
        <v>421.5693380721243</v>
      </c>
      <c r="N49" s="26">
        <f t="shared" si="24"/>
        <v>249.46037625273226</v>
      </c>
    </row>
    <row r="50" spans="1:14" ht="12.75">
      <c r="A50" s="26">
        <v>33</v>
      </c>
      <c r="B50" s="26">
        <f t="shared" si="0"/>
        <v>0.66</v>
      </c>
      <c r="C50" s="26">
        <f t="shared" si="13"/>
        <v>421.5693380721243</v>
      </c>
      <c r="D50" s="26">
        <f t="shared" si="14"/>
        <v>249.46037625273226</v>
      </c>
      <c r="E50" s="26">
        <f t="shared" si="15"/>
        <v>1278.3256381836666</v>
      </c>
      <c r="F50" s="26">
        <f t="shared" si="16"/>
        <v>226.36058180113488</v>
      </c>
      <c r="G50" s="26">
        <f t="shared" si="17"/>
        <v>25.56651276367333</v>
      </c>
      <c r="H50" s="26">
        <f t="shared" si="18"/>
        <v>4.527211636022698</v>
      </c>
      <c r="I50" s="26">
        <f t="shared" si="19"/>
        <v>287.3483203499533</v>
      </c>
      <c r="J50" s="26">
        <f t="shared" si="20"/>
        <v>216.3315685512211</v>
      </c>
      <c r="K50" s="26">
        <f t="shared" si="21"/>
        <v>5.746966406999067</v>
      </c>
      <c r="L50" s="26">
        <f t="shared" si="22"/>
        <v>4.326631371024422</v>
      </c>
      <c r="M50" s="26">
        <f t="shared" si="23"/>
        <v>437.2260776574605</v>
      </c>
      <c r="N50" s="26">
        <f t="shared" si="24"/>
        <v>253.88729775625583</v>
      </c>
    </row>
    <row r="51" spans="1:14" ht="12.75">
      <c r="A51" s="26">
        <v>34</v>
      </c>
      <c r="B51" s="26">
        <f t="shared" si="0"/>
        <v>0.68</v>
      </c>
      <c r="C51" s="26">
        <f t="shared" si="13"/>
        <v>437.2260776574605</v>
      </c>
      <c r="D51" s="26">
        <f t="shared" si="14"/>
        <v>253.88729775625583</v>
      </c>
      <c r="E51" s="26">
        <f t="shared" si="15"/>
        <v>1286.8717729970906</v>
      </c>
      <c r="F51" s="26">
        <f t="shared" si="16"/>
        <v>221.3035408204989</v>
      </c>
      <c r="G51" s="26">
        <f t="shared" si="17"/>
        <v>25.737435459941814</v>
      </c>
      <c r="H51" s="26">
        <f t="shared" si="18"/>
        <v>4.426070816409978</v>
      </c>
      <c r="I51" s="26">
        <f t="shared" si="19"/>
        <v>267.5262375198185</v>
      </c>
      <c r="J51" s="26">
        <f t="shared" si="20"/>
        <v>210.72161156279023</v>
      </c>
      <c r="K51" s="26">
        <f t="shared" si="21"/>
        <v>5.35052475039637</v>
      </c>
      <c r="L51" s="26">
        <f t="shared" si="22"/>
        <v>4.214432231255804</v>
      </c>
      <c r="M51" s="26">
        <f t="shared" si="23"/>
        <v>452.7700577626296</v>
      </c>
      <c r="N51" s="26">
        <f t="shared" si="24"/>
        <v>258.2075492800887</v>
      </c>
    </row>
    <row r="52" spans="1:14" ht="12.75">
      <c r="A52" s="26">
        <v>35</v>
      </c>
      <c r="B52" s="26">
        <f t="shared" si="0"/>
        <v>0.7000000000000001</v>
      </c>
      <c r="C52" s="26">
        <f t="shared" si="13"/>
        <v>452.7700577626296</v>
      </c>
      <c r="D52" s="26">
        <f t="shared" si="14"/>
        <v>258.2075492800887</v>
      </c>
      <c r="E52" s="26">
        <f t="shared" si="15"/>
        <v>1294.6154752913164</v>
      </c>
      <c r="F52" s="26">
        <f t="shared" si="16"/>
        <v>215.92666605036234</v>
      </c>
      <c r="G52" s="26">
        <f t="shared" si="17"/>
        <v>25.89230950582633</v>
      </c>
      <c r="H52" s="26">
        <f t="shared" si="18"/>
        <v>4.318533321007247</v>
      </c>
      <c r="I52" s="26">
        <f t="shared" si="19"/>
        <v>245.988691618022</v>
      </c>
      <c r="J52" s="26">
        <f t="shared" si="20"/>
        <v>204.80950882120482</v>
      </c>
      <c r="K52" s="26">
        <f t="shared" si="21"/>
        <v>4.91977383236044</v>
      </c>
      <c r="L52" s="26">
        <f t="shared" si="22"/>
        <v>4.096190176424097</v>
      </c>
      <c r="M52" s="26">
        <f t="shared" si="23"/>
        <v>468.176099431723</v>
      </c>
      <c r="N52" s="26">
        <f t="shared" si="24"/>
        <v>262.4149110288044</v>
      </c>
    </row>
    <row r="53" spans="1:14" ht="12.75">
      <c r="A53" s="26">
        <v>36</v>
      </c>
      <c r="B53" s="26">
        <f t="shared" si="0"/>
        <v>0.72</v>
      </c>
      <c r="C53" s="26">
        <f t="shared" si="13"/>
        <v>468.176099431723</v>
      </c>
      <c r="D53" s="26">
        <f t="shared" si="14"/>
        <v>262.4149110288044</v>
      </c>
      <c r="E53" s="26">
        <f t="shared" si="15"/>
        <v>1301.5541832645174</v>
      </c>
      <c r="F53" s="26">
        <f t="shared" si="16"/>
        <v>210.25545757097694</v>
      </c>
      <c r="G53" s="26">
        <f t="shared" si="17"/>
        <v>26.03108366529035</v>
      </c>
      <c r="H53" s="26">
        <f t="shared" si="18"/>
        <v>4.205109151419539</v>
      </c>
      <c r="I53" s="26">
        <f t="shared" si="19"/>
        <v>222.83721329483612</v>
      </c>
      <c r="J53" s="26">
        <f t="shared" si="20"/>
        <v>198.62274693847016</v>
      </c>
      <c r="K53" s="26">
        <f t="shared" si="21"/>
        <v>4.456744265896723</v>
      </c>
      <c r="L53" s="26">
        <f t="shared" si="22"/>
        <v>3.972454938769403</v>
      </c>
      <c r="M53" s="26">
        <f t="shared" si="23"/>
        <v>483.42001339731655</v>
      </c>
      <c r="N53" s="26">
        <f t="shared" si="24"/>
        <v>266.5036930738989</v>
      </c>
    </row>
    <row r="54" spans="1:14" ht="12.75">
      <c r="A54" s="26">
        <v>37</v>
      </c>
      <c r="B54" s="26">
        <f t="shared" si="0"/>
        <v>0.74</v>
      </c>
      <c r="C54" s="26">
        <f t="shared" si="13"/>
        <v>483.42001339731655</v>
      </c>
      <c r="D54" s="26">
        <f t="shared" si="14"/>
        <v>266.5036930738989</v>
      </c>
      <c r="E54" s="26">
        <f t="shared" si="15"/>
        <v>1307.6883110372414</v>
      </c>
      <c r="F54" s="26">
        <f t="shared" si="16"/>
        <v>204.3167299733338</v>
      </c>
      <c r="G54" s="26">
        <f t="shared" si="17"/>
        <v>26.153766220744828</v>
      </c>
      <c r="H54" s="26">
        <f t="shared" si="18"/>
        <v>4.086334599466676</v>
      </c>
      <c r="I54" s="26">
        <f t="shared" si="19"/>
        <v>198.18269571758339</v>
      </c>
      <c r="J54" s="26">
        <f t="shared" si="20"/>
        <v>192.18992601351295</v>
      </c>
      <c r="K54" s="26">
        <f t="shared" si="21"/>
        <v>3.9636539143516676</v>
      </c>
      <c r="L54" s="26">
        <f t="shared" si="22"/>
        <v>3.843798520270259</v>
      </c>
      <c r="M54" s="26">
        <f t="shared" si="23"/>
        <v>498.4787234648648</v>
      </c>
      <c r="N54" s="26">
        <f t="shared" si="24"/>
        <v>270.4687596337674</v>
      </c>
    </row>
    <row r="55" spans="1:14" ht="12.75">
      <c r="A55" s="26">
        <v>38</v>
      </c>
      <c r="B55" s="26">
        <f t="shared" si="0"/>
        <v>0.76</v>
      </c>
      <c r="C55" s="26">
        <f t="shared" si="13"/>
        <v>498.4787234648648</v>
      </c>
      <c r="D55" s="26">
        <f t="shared" si="14"/>
        <v>270.4687596337674</v>
      </c>
      <c r="E55" s="26">
        <f t="shared" si="15"/>
        <v>1313.0211827261821</v>
      </c>
      <c r="F55" s="26">
        <f t="shared" si="16"/>
        <v>198.13832525097465</v>
      </c>
      <c r="G55" s="26">
        <f t="shared" si="17"/>
        <v>26.260423654523642</v>
      </c>
      <c r="H55" s="26">
        <f t="shared" si="18"/>
        <v>3.962766505019493</v>
      </c>
      <c r="I55" s="26">
        <f t="shared" si="19"/>
        <v>172.1440639244591</v>
      </c>
      <c r="J55" s="26">
        <f t="shared" si="20"/>
        <v>185.5404598012317</v>
      </c>
      <c r="K55" s="26">
        <f t="shared" si="21"/>
        <v>3.442881278489182</v>
      </c>
      <c r="L55" s="26">
        <f t="shared" si="22"/>
        <v>3.710809196024634</v>
      </c>
      <c r="M55" s="26">
        <f t="shared" si="23"/>
        <v>513.3303759313712</v>
      </c>
      <c r="N55" s="26">
        <f t="shared" si="24"/>
        <v>274.30554748428943</v>
      </c>
    </row>
    <row r="56" spans="1:14" ht="12.75">
      <c r="A56" s="26">
        <v>39</v>
      </c>
      <c r="B56" s="26">
        <f t="shared" si="0"/>
        <v>0.78</v>
      </c>
      <c r="C56" s="26">
        <f t="shared" si="13"/>
        <v>513.3303759313712</v>
      </c>
      <c r="D56" s="26">
        <f t="shared" si="14"/>
        <v>274.30554748428943</v>
      </c>
      <c r="E56" s="26">
        <f t="shared" si="15"/>
        <v>1317.558940883691</v>
      </c>
      <c r="F56" s="26">
        <f t="shared" si="16"/>
        <v>191.7488219675813</v>
      </c>
      <c r="G56" s="26">
        <f t="shared" si="17"/>
        <v>26.351178817673823</v>
      </c>
      <c r="H56" s="26">
        <f t="shared" si="18"/>
        <v>3.8349764393516264</v>
      </c>
      <c r="I56" s="26">
        <f t="shared" si="19"/>
        <v>144.84688107879728</v>
      </c>
      <c r="J56" s="26">
        <f t="shared" si="20"/>
        <v>178.7042760191154</v>
      </c>
      <c r="K56" s="26">
        <f t="shared" si="21"/>
        <v>2.8969376215759457</v>
      </c>
      <c r="L56" s="26">
        <f t="shared" si="22"/>
        <v>3.574085520382308</v>
      </c>
      <c r="M56" s="26">
        <f t="shared" si="23"/>
        <v>527.9544341509961</v>
      </c>
      <c r="N56" s="26">
        <f t="shared" si="24"/>
        <v>278.0100784641564</v>
      </c>
    </row>
    <row r="57" spans="1:14" ht="12.75">
      <c r="A57" s="26">
        <v>40</v>
      </c>
      <c r="B57" s="26">
        <f t="shared" si="0"/>
        <v>0.8</v>
      </c>
      <c r="C57" s="26">
        <f t="shared" si="13"/>
        <v>527.9544341509961</v>
      </c>
      <c r="D57" s="26">
        <f t="shared" si="14"/>
        <v>278.0100784641564</v>
      </c>
      <c r="E57" s="26">
        <f t="shared" si="15"/>
        <v>1321.3104315717253</v>
      </c>
      <c r="F57" s="26">
        <f t="shared" si="16"/>
        <v>185.17724587303098</v>
      </c>
      <c r="G57" s="26">
        <f t="shared" si="17"/>
        <v>26.426208631434505</v>
      </c>
      <c r="H57" s="26">
        <f t="shared" si="18"/>
        <v>3.70354491746062</v>
      </c>
      <c r="I57" s="26">
        <f t="shared" si="19"/>
        <v>116.42191862823529</v>
      </c>
      <c r="J57" s="26">
        <f t="shared" si="20"/>
        <v>171.71152194269763</v>
      </c>
      <c r="K57" s="26">
        <f t="shared" si="21"/>
        <v>2.328438372564706</v>
      </c>
      <c r="L57" s="26">
        <f t="shared" si="22"/>
        <v>3.4342304388539526</v>
      </c>
      <c r="M57" s="26">
        <f t="shared" si="23"/>
        <v>542.3317576529957</v>
      </c>
      <c r="N57" s="26">
        <f t="shared" si="24"/>
        <v>281.5789661423137</v>
      </c>
    </row>
    <row r="58" spans="1:14" ht="12.75">
      <c r="A58" s="26">
        <v>41</v>
      </c>
      <c r="B58" s="26">
        <f t="shared" si="0"/>
        <v>0.8200000000000001</v>
      </c>
      <c r="C58" s="26">
        <f t="shared" si="13"/>
        <v>542.3317576529957</v>
      </c>
      <c r="D58" s="26">
        <f t="shared" si="14"/>
        <v>281.5789661423137</v>
      </c>
      <c r="E58" s="26">
        <f t="shared" si="15"/>
        <v>1324.2870686102585</v>
      </c>
      <c r="F58" s="26">
        <f t="shared" si="16"/>
        <v>178.45278685870437</v>
      </c>
      <c r="G58" s="26">
        <f t="shared" si="17"/>
        <v>26.485741372205172</v>
      </c>
      <c r="H58" s="26">
        <f t="shared" si="18"/>
        <v>3.5690557371740876</v>
      </c>
      <c r="I58" s="26">
        <f t="shared" si="19"/>
        <v>87.00371685385522</v>
      </c>
      <c r="J58" s="26">
        <f t="shared" si="20"/>
        <v>164.59228006224367</v>
      </c>
      <c r="K58" s="26">
        <f t="shared" si="21"/>
        <v>1.7400743370771046</v>
      </c>
      <c r="L58" s="26">
        <f t="shared" si="22"/>
        <v>3.2918456012448734</v>
      </c>
      <c r="M58" s="26">
        <f t="shared" si="23"/>
        <v>556.4446655076368</v>
      </c>
      <c r="N58" s="26">
        <f t="shared" si="24"/>
        <v>285.0094168115232</v>
      </c>
    </row>
    <row r="59" spans="1:14" ht="12.75">
      <c r="A59" s="26">
        <v>42</v>
      </c>
      <c r="B59" s="26">
        <f t="shared" si="0"/>
        <v>0.84</v>
      </c>
      <c r="C59" s="26">
        <f t="shared" si="13"/>
        <v>556.4446655076368</v>
      </c>
      <c r="D59" s="26">
        <f t="shared" si="14"/>
        <v>285.0094168115232</v>
      </c>
      <c r="E59" s="26">
        <f t="shared" si="15"/>
        <v>1326.502679747476</v>
      </c>
      <c r="F59" s="26">
        <f t="shared" si="16"/>
        <v>171.6045267433725</v>
      </c>
      <c r="G59" s="26">
        <f t="shared" si="17"/>
        <v>26.530053594949518</v>
      </c>
      <c r="H59" s="26">
        <f t="shared" si="18"/>
        <v>3.43209053486745</v>
      </c>
      <c r="I59" s="26">
        <f t="shared" si="19"/>
        <v>56.729161078385914</v>
      </c>
      <c r="J59" s="26">
        <f t="shared" si="20"/>
        <v>157.37629808694598</v>
      </c>
      <c r="K59" s="26">
        <f t="shared" si="21"/>
        <v>1.1345832215677183</v>
      </c>
      <c r="L59" s="26">
        <f t="shared" si="22"/>
        <v>3.1475259617389195</v>
      </c>
      <c r="M59" s="26">
        <f t="shared" si="23"/>
        <v>570.2769839158955</v>
      </c>
      <c r="N59" s="26">
        <f t="shared" si="24"/>
        <v>288.29922505982637</v>
      </c>
    </row>
    <row r="60" spans="1:14" ht="12.75">
      <c r="A60" s="26">
        <v>43</v>
      </c>
      <c r="B60" s="26">
        <f t="shared" si="0"/>
        <v>0.86</v>
      </c>
      <c r="C60" s="26">
        <f t="shared" si="13"/>
        <v>570.2769839158955</v>
      </c>
      <c r="D60" s="26">
        <f t="shared" si="14"/>
        <v>288.29922505982637</v>
      </c>
      <c r="E60" s="26">
        <f t="shared" si="15"/>
        <v>1327.9733376395193</v>
      </c>
      <c r="F60" s="26">
        <f t="shared" si="16"/>
        <v>164.66118188474087</v>
      </c>
      <c r="G60" s="26">
        <f t="shared" si="17"/>
        <v>26.559466752790385</v>
      </c>
      <c r="H60" s="26">
        <f t="shared" si="18"/>
        <v>3.2932236376948176</v>
      </c>
      <c r="I60" s="26">
        <f t="shared" si="19"/>
        <v>25.73609697599581</v>
      </c>
      <c r="J60" s="26">
        <f t="shared" si="20"/>
        <v>150.092737012787</v>
      </c>
      <c r="K60" s="26">
        <f t="shared" si="21"/>
        <v>0.5147219395199162</v>
      </c>
      <c r="L60" s="26">
        <f t="shared" si="22"/>
        <v>3.0018547402557405</v>
      </c>
      <c r="M60" s="26">
        <f t="shared" si="23"/>
        <v>583.8140782620507</v>
      </c>
      <c r="N60" s="26">
        <f t="shared" si="24"/>
        <v>291.4467642488016</v>
      </c>
    </row>
    <row r="61" spans="1:14" ht="12.75">
      <c r="A61" s="26">
        <v>44</v>
      </c>
      <c r="B61" s="26">
        <f t="shared" si="0"/>
        <v>0.88</v>
      </c>
      <c r="C61" s="26">
        <f t="shared" si="13"/>
        <v>583.8140782620507</v>
      </c>
      <c r="D61" s="26">
        <f t="shared" si="14"/>
        <v>291.4467642488016</v>
      </c>
      <c r="E61" s="26">
        <f t="shared" si="15"/>
        <v>1328.7171786009465</v>
      </c>
      <c r="F61" s="26">
        <f t="shared" si="16"/>
        <v>157.65086404176407</v>
      </c>
      <c r="G61" s="26">
        <f t="shared" si="17"/>
        <v>26.57434357201893</v>
      </c>
      <c r="H61" s="26">
        <f t="shared" si="18"/>
        <v>3.1530172808352814</v>
      </c>
      <c r="I61" s="26">
        <f t="shared" si="19"/>
        <v>-5.837993907196496</v>
      </c>
      <c r="J61" s="26">
        <f t="shared" si="20"/>
        <v>142.7699403408905</v>
      </c>
      <c r="K61" s="26">
        <f t="shared" si="21"/>
        <v>-0.11675987814392992</v>
      </c>
      <c r="L61" s="26">
        <f t="shared" si="22"/>
        <v>2.8553988068178104</v>
      </c>
      <c r="M61" s="26">
        <f t="shared" si="23"/>
        <v>597.0428701089882</v>
      </c>
      <c r="N61" s="26">
        <f t="shared" si="24"/>
        <v>294.4509722926282</v>
      </c>
    </row>
    <row r="62" spans="1:14" ht="12.75">
      <c r="A62" s="26">
        <v>45</v>
      </c>
      <c r="B62" s="26">
        <f t="shared" si="0"/>
        <v>0.9</v>
      </c>
      <c r="C62" s="26">
        <f t="shared" si="13"/>
        <v>597.0428701089882</v>
      </c>
      <c r="D62" s="26">
        <f t="shared" si="14"/>
        <v>294.4509722926282</v>
      </c>
      <c r="E62" s="26">
        <f t="shared" si="15"/>
        <v>1328.7542120955663</v>
      </c>
      <c r="F62" s="26">
        <f t="shared" si="16"/>
        <v>150.60086229323653</v>
      </c>
      <c r="G62" s="26">
        <f t="shared" si="17"/>
        <v>26.575084241911327</v>
      </c>
      <c r="H62" s="26">
        <f t="shared" si="18"/>
        <v>3.0120172458647305</v>
      </c>
      <c r="I62" s="26">
        <f t="shared" si="19"/>
        <v>-37.85724003809514</v>
      </c>
      <c r="J62" s="26">
        <f t="shared" si="20"/>
        <v>135.43522686961234</v>
      </c>
      <c r="K62" s="26">
        <f t="shared" si="21"/>
        <v>-0.7571448007619028</v>
      </c>
      <c r="L62" s="26">
        <f t="shared" si="22"/>
        <v>2.7087045373922467</v>
      </c>
      <c r="M62" s="26">
        <f t="shared" si="23"/>
        <v>609.9518398295629</v>
      </c>
      <c r="N62" s="26">
        <f t="shared" si="24"/>
        <v>297.3113331842567</v>
      </c>
    </row>
    <row r="63" spans="1:14" ht="12.75">
      <c r="A63" s="26">
        <v>46</v>
      </c>
      <c r="B63" s="26">
        <f t="shared" si="0"/>
        <v>0.92</v>
      </c>
      <c r="C63" s="26">
        <f t="shared" si="13"/>
        <v>609.9518398295629</v>
      </c>
      <c r="D63" s="26">
        <f t="shared" si="14"/>
        <v>297.3113331842567</v>
      </c>
      <c r="E63" s="26">
        <f t="shared" si="15"/>
        <v>1328.1061238850918</v>
      </c>
      <c r="F63" s="26">
        <f t="shared" si="16"/>
        <v>143.5374481728782</v>
      </c>
      <c r="G63" s="26">
        <f t="shared" si="17"/>
        <v>26.562122477701838</v>
      </c>
      <c r="H63" s="26">
        <f t="shared" si="18"/>
        <v>2.870748963457564</v>
      </c>
      <c r="I63" s="26">
        <f t="shared" si="19"/>
        <v>-70.1885318004336</v>
      </c>
      <c r="J63" s="26">
        <f t="shared" si="20"/>
        <v>128.11470880991857</v>
      </c>
      <c r="K63" s="26">
        <f t="shared" si="21"/>
        <v>-1.403770636008672</v>
      </c>
      <c r="L63" s="26">
        <f t="shared" si="22"/>
        <v>2.5622941761983715</v>
      </c>
      <c r="M63" s="26">
        <f t="shared" si="23"/>
        <v>622.5310157504096</v>
      </c>
      <c r="N63" s="26">
        <f t="shared" si="24"/>
        <v>300.0278547540847</v>
      </c>
    </row>
    <row r="64" spans="1:14" ht="12.75">
      <c r="A64" s="26">
        <v>47</v>
      </c>
      <c r="B64" s="26">
        <f t="shared" si="0"/>
        <v>0.9400000000000001</v>
      </c>
      <c r="C64" s="26">
        <f t="shared" si="13"/>
        <v>622.5310157504096</v>
      </c>
      <c r="D64" s="26">
        <f t="shared" si="14"/>
        <v>300.0278547540847</v>
      </c>
      <c r="E64" s="26">
        <f t="shared" si="15"/>
        <v>1326.796075645937</v>
      </c>
      <c r="F64" s="26">
        <f t="shared" si="16"/>
        <v>136.48570553287786</v>
      </c>
      <c r="G64" s="26">
        <f t="shared" si="17"/>
        <v>26.53592151291874</v>
      </c>
      <c r="H64" s="26">
        <f t="shared" si="18"/>
        <v>2.7297141106575573</v>
      </c>
      <c r="I64" s="26">
        <f t="shared" si="19"/>
        <v>-102.70256718052497</v>
      </c>
      <c r="J64" s="26">
        <f t="shared" si="20"/>
        <v>120.83313631193643</v>
      </c>
      <c r="K64" s="26">
        <f t="shared" si="21"/>
        <v>-2.0540513436104995</v>
      </c>
      <c r="L64" s="26">
        <f t="shared" si="22"/>
        <v>2.416662726238729</v>
      </c>
      <c r="M64" s="26">
        <f t="shared" si="23"/>
        <v>634.7719508350636</v>
      </c>
      <c r="N64" s="26">
        <f t="shared" si="24"/>
        <v>302.6010431725328</v>
      </c>
    </row>
    <row r="65" spans="1:14" ht="12.75">
      <c r="A65" s="26">
        <v>48</v>
      </c>
      <c r="B65" s="26">
        <f t="shared" si="0"/>
        <v>0.96</v>
      </c>
      <c r="C65" s="26">
        <f t="shared" si="13"/>
        <v>634.7719508350636</v>
      </c>
      <c r="D65" s="26">
        <f t="shared" si="14"/>
        <v>302.6010431725328</v>
      </c>
      <c r="E65" s="26">
        <f t="shared" si="15"/>
        <v>1324.8485037096227</v>
      </c>
      <c r="F65" s="26">
        <f t="shared" si="16"/>
        <v>129.46938601725262</v>
      </c>
      <c r="G65" s="26">
        <f t="shared" si="17"/>
        <v>26.496970074192454</v>
      </c>
      <c r="H65" s="26">
        <f t="shared" si="18"/>
        <v>2.5893877203450524</v>
      </c>
      <c r="I65" s="26">
        <f t="shared" si="19"/>
        <v>-135.27478218716456</v>
      </c>
      <c r="J65" s="26">
        <f t="shared" si="20"/>
        <v>113.61376886044681</v>
      </c>
      <c r="K65" s="26">
        <f t="shared" si="21"/>
        <v>-2.705495643743291</v>
      </c>
      <c r="L65" s="26">
        <f t="shared" si="22"/>
        <v>2.272275377208936</v>
      </c>
      <c r="M65" s="26">
        <f t="shared" si="23"/>
        <v>646.6676880502882</v>
      </c>
      <c r="N65" s="26">
        <f t="shared" si="24"/>
        <v>305.0318747213098</v>
      </c>
    </row>
    <row r="66" spans="1:14" ht="12.75">
      <c r="A66" s="26">
        <v>49</v>
      </c>
      <c r="B66" s="26">
        <f t="shared" si="0"/>
        <v>0.98</v>
      </c>
      <c r="C66" s="26">
        <f t="shared" si="13"/>
        <v>646.6676880502882</v>
      </c>
      <c r="D66" s="26">
        <f t="shared" si="14"/>
        <v>305.0318747213098</v>
      </c>
      <c r="E66" s="26">
        <f t="shared" si="15"/>
        <v>1322.2889193875822</v>
      </c>
      <c r="F66" s="26">
        <f t="shared" si="16"/>
        <v>122.51079043127359</v>
      </c>
      <c r="G66" s="26">
        <f t="shared" si="17"/>
        <v>26.445778387751645</v>
      </c>
      <c r="H66" s="26">
        <f t="shared" si="18"/>
        <v>2.450215808625472</v>
      </c>
      <c r="I66" s="26">
        <f t="shared" si="19"/>
        <v>-167.78616008346273</v>
      </c>
      <c r="J66" s="26">
        <f t="shared" si="20"/>
        <v>106.47827341477142</v>
      </c>
      <c r="K66" s="26">
        <f t="shared" si="21"/>
        <v>-3.355723201669255</v>
      </c>
      <c r="L66" s="26">
        <f t="shared" si="22"/>
        <v>2.1295654682954286</v>
      </c>
      <c r="M66" s="26">
        <f t="shared" si="23"/>
        <v>658.2127156433294</v>
      </c>
      <c r="N66" s="26">
        <f t="shared" si="24"/>
        <v>307.32176535977027</v>
      </c>
    </row>
    <row r="67" spans="1:14" ht="12.75">
      <c r="A67" s="30">
        <v>50</v>
      </c>
      <c r="B67" s="30">
        <f t="shared" si="0"/>
        <v>1</v>
      </c>
      <c r="C67" s="30">
        <f t="shared" si="13"/>
        <v>658.2127156433294</v>
      </c>
      <c r="D67" s="30">
        <f t="shared" si="14"/>
        <v>307.32176535977027</v>
      </c>
      <c r="E67" s="30">
        <f t="shared" si="15"/>
        <v>1319.1437131151179</v>
      </c>
      <c r="F67" s="30">
        <f t="shared" si="16"/>
        <v>115.6306757481819</v>
      </c>
      <c r="G67" s="30">
        <f t="shared" si="17"/>
        <v>26.38287426230236</v>
      </c>
      <c r="H67" s="30">
        <f t="shared" si="18"/>
        <v>2.312613514963638</v>
      </c>
      <c r="I67" s="30">
        <f t="shared" si="19"/>
        <v>-200.12391648107382</v>
      </c>
      <c r="J67" s="30">
        <f t="shared" si="20"/>
        <v>99.44664864670088</v>
      </c>
      <c r="K67" s="30">
        <f t="shared" si="21"/>
        <v>-4.002478329621477</v>
      </c>
      <c r="L67" s="30">
        <f t="shared" si="22"/>
        <v>1.9889329729340177</v>
      </c>
      <c r="M67" s="30">
        <f t="shared" si="23"/>
        <v>669.4029136096698</v>
      </c>
      <c r="N67" s="30">
        <f t="shared" si="24"/>
        <v>309.4725386037191</v>
      </c>
    </row>
    <row r="68" spans="1:14" ht="12.75">
      <c r="A68" s="28">
        <v>51</v>
      </c>
      <c r="B68" s="28">
        <f t="shared" si="0"/>
        <v>1.02</v>
      </c>
      <c r="C68" s="28">
        <f aca="true" t="shared" si="25" ref="C68:C117">M67</f>
        <v>669.4029136096698</v>
      </c>
      <c r="D68" s="28">
        <f aca="true" t="shared" si="26" ref="D68:D117">N67</f>
        <v>309.4725386037191</v>
      </c>
      <c r="E68" s="28">
        <f aca="true" t="shared" si="27" ref="E68:E117">(2*C68/B68)+B68*B68*EXP(B68)</f>
        <v>1315.4399644004084</v>
      </c>
      <c r="F68" s="28">
        <f aca="true" t="shared" si="28" ref="F68:F117">D68*(2-0.002*C68-0.001*D68)</f>
        <v>108.84818701058667</v>
      </c>
      <c r="G68" s="28">
        <f aca="true" t="shared" si="29" ref="G68:G117">$J$13*E68</f>
        <v>26.308799288008167</v>
      </c>
      <c r="H68" s="28">
        <f aca="true" t="shared" si="30" ref="H68:H117">$J$13*F68</f>
        <v>2.1769637402117334</v>
      </c>
      <c r="I68" s="28">
        <f aca="true" t="shared" si="31" ref="I68:I117">(C68+G68)*(3-0.003*(C68+G68)-0.004*(D68+H68))</f>
        <v>-232.1820600936495</v>
      </c>
      <c r="J68" s="28">
        <f aca="true" t="shared" si="32" ref="J68:J117">(D68+H68)*(2-0.002*(C68+G68)-0.001*(D68+H68))</f>
        <v>92.53717417783194</v>
      </c>
      <c r="K68" s="28">
        <f aca="true" t="shared" si="33" ref="K68:K117">$J$13*I68</f>
        <v>-4.64364120187299</v>
      </c>
      <c r="L68" s="28">
        <f aca="true" t="shared" si="34" ref="L68:L117">$J$13*J68</f>
        <v>1.850743483556639</v>
      </c>
      <c r="M68" s="28">
        <f aca="true" t="shared" si="35" ref="M68:M117">C68+(G68+K68)/2</f>
        <v>680.2354926527373</v>
      </c>
      <c r="N68" s="28">
        <f aca="true" t="shared" si="36" ref="N68:N117">D68+(H68+L68)/2</f>
        <v>311.4863922156033</v>
      </c>
    </row>
    <row r="69" spans="1:14" ht="12.75">
      <c r="A69" s="28">
        <v>52</v>
      </c>
      <c r="B69" s="28">
        <f t="shared" si="0"/>
        <v>1.04</v>
      </c>
      <c r="C69" s="28">
        <f t="shared" si="25"/>
        <v>680.2354926527373</v>
      </c>
      <c r="D69" s="28">
        <f t="shared" si="26"/>
        <v>311.4863922156033</v>
      </c>
      <c r="E69" s="28">
        <f t="shared" si="27"/>
        <v>1311.2052593010637</v>
      </c>
      <c r="F69" s="28">
        <f t="shared" si="28"/>
        <v>102.1808129689046</v>
      </c>
      <c r="G69" s="28">
        <f t="shared" si="29"/>
        <v>26.224105186021276</v>
      </c>
      <c r="H69" s="28">
        <f t="shared" si="30"/>
        <v>2.043616259378092</v>
      </c>
      <c r="I69" s="28">
        <f t="shared" si="31"/>
        <v>-263.8618314096974</v>
      </c>
      <c r="J69" s="28">
        <f t="shared" si="32"/>
        <v>85.76638334040504</v>
      </c>
      <c r="K69" s="28">
        <f t="shared" si="33"/>
        <v>-5.277236628193948</v>
      </c>
      <c r="L69" s="28">
        <f t="shared" si="34"/>
        <v>1.7153276668081008</v>
      </c>
      <c r="M69" s="28">
        <f t="shared" si="35"/>
        <v>690.708926931651</v>
      </c>
      <c r="N69" s="28">
        <f t="shared" si="36"/>
        <v>313.3658641786964</v>
      </c>
    </row>
    <row r="70" spans="1:14" ht="12.75">
      <c r="A70" s="28">
        <v>53</v>
      </c>
      <c r="B70" s="28">
        <f t="shared" si="0"/>
        <v>1.06</v>
      </c>
      <c r="C70" s="28">
        <f t="shared" si="25"/>
        <v>690.708926931651</v>
      </c>
      <c r="D70" s="28">
        <f t="shared" si="26"/>
        <v>313.3658641786964</v>
      </c>
      <c r="E70" s="28">
        <f t="shared" si="27"/>
        <v>1306.4675168806189</v>
      </c>
      <c r="F70" s="28">
        <f t="shared" si="28"/>
        <v>95.64436395717777</v>
      </c>
      <c r="G70" s="28">
        <f t="shared" si="29"/>
        <v>26.12935033761238</v>
      </c>
      <c r="H70" s="28">
        <f t="shared" si="30"/>
        <v>1.9128872791435556</v>
      </c>
      <c r="I70" s="28">
        <f t="shared" si="31"/>
        <v>-295.07202368587514</v>
      </c>
      <c r="J70" s="28">
        <f t="shared" si="32"/>
        <v>79.1490576855809</v>
      </c>
      <c r="K70" s="28">
        <f t="shared" si="33"/>
        <v>-5.901440473717503</v>
      </c>
      <c r="L70" s="28">
        <f t="shared" si="34"/>
        <v>1.582981153711618</v>
      </c>
      <c r="M70" s="28">
        <f t="shared" si="35"/>
        <v>700.8228818635985</v>
      </c>
      <c r="N70" s="28">
        <f t="shared" si="36"/>
        <v>315.11379839512404</v>
      </c>
    </row>
    <row r="71" spans="1:14" ht="12.75">
      <c r="A71" s="28">
        <v>54</v>
      </c>
      <c r="B71" s="28">
        <f t="shared" si="0"/>
        <v>1.08</v>
      </c>
      <c r="C71" s="28">
        <f t="shared" si="25"/>
        <v>700.8228818635985</v>
      </c>
      <c r="D71" s="28">
        <f t="shared" si="26"/>
        <v>315.11379839512404</v>
      </c>
      <c r="E71" s="28">
        <f t="shared" si="27"/>
        <v>1301.2548258276192</v>
      </c>
      <c r="F71" s="28">
        <f t="shared" si="28"/>
        <v>89.25297023873355</v>
      </c>
      <c r="G71" s="28">
        <f t="shared" si="29"/>
        <v>26.025096516552384</v>
      </c>
      <c r="H71" s="28">
        <f t="shared" si="30"/>
        <v>1.785059404774671</v>
      </c>
      <c r="I71" s="28">
        <f t="shared" si="31"/>
        <v>-325.72919245682533</v>
      </c>
      <c r="J71" s="28">
        <f t="shared" si="32"/>
        <v>72.69824123924647</v>
      </c>
      <c r="K71" s="28">
        <f t="shared" si="33"/>
        <v>-6.514583849136507</v>
      </c>
      <c r="L71" s="28">
        <f t="shared" si="34"/>
        <v>1.4539648247849295</v>
      </c>
      <c r="M71" s="28">
        <f t="shared" si="35"/>
        <v>710.5781381973064</v>
      </c>
      <c r="N71" s="28">
        <f t="shared" si="36"/>
        <v>316.73331050990384</v>
      </c>
    </row>
    <row r="72" spans="1:14" ht="12.75">
      <c r="A72" s="28">
        <v>55</v>
      </c>
      <c r="B72" s="28">
        <f t="shared" si="0"/>
        <v>1.1</v>
      </c>
      <c r="C72" s="28">
        <f t="shared" si="25"/>
        <v>710.5781381973064</v>
      </c>
      <c r="D72" s="28">
        <f t="shared" si="26"/>
        <v>316.73331050990384</v>
      </c>
      <c r="E72" s="28">
        <f t="shared" si="27"/>
        <v>1295.595292156805</v>
      </c>
      <c r="F72" s="28">
        <f t="shared" si="28"/>
        <v>83.01909885885088</v>
      </c>
      <c r="G72" s="28">
        <f t="shared" si="29"/>
        <v>25.9119058431361</v>
      </c>
      <c r="H72" s="28">
        <f t="shared" si="30"/>
        <v>1.6603819771770176</v>
      </c>
      <c r="I72" s="28">
        <f t="shared" si="31"/>
        <v>-355.7577611987885</v>
      </c>
      <c r="J72" s="28">
        <f t="shared" si="32"/>
        <v>66.42527235458535</v>
      </c>
      <c r="K72" s="28">
        <f t="shared" si="33"/>
        <v>-7.11515522397577</v>
      </c>
      <c r="L72" s="28">
        <f t="shared" si="34"/>
        <v>1.328505447091707</v>
      </c>
      <c r="M72" s="28">
        <f t="shared" si="35"/>
        <v>719.9765135068866</v>
      </c>
      <c r="N72" s="28">
        <f t="shared" si="36"/>
        <v>318.2277542220382</v>
      </c>
    </row>
    <row r="73" spans="1:14" ht="12.75">
      <c r="A73" s="28">
        <v>56</v>
      </c>
      <c r="B73" s="28">
        <f t="shared" si="0"/>
        <v>1.12</v>
      </c>
      <c r="C73" s="28">
        <f t="shared" si="25"/>
        <v>719.9765135068866</v>
      </c>
      <c r="D73" s="28">
        <f t="shared" si="26"/>
        <v>318.2277542220382</v>
      </c>
      <c r="E73" s="28">
        <f t="shared" si="27"/>
        <v>1289.5168986606225</v>
      </c>
      <c r="F73" s="28">
        <f t="shared" si="28"/>
        <v>76.95358691505548</v>
      </c>
      <c r="G73" s="28">
        <f t="shared" si="29"/>
        <v>25.79033797321245</v>
      </c>
      <c r="H73" s="28">
        <f t="shared" si="30"/>
        <v>1.5390717383011097</v>
      </c>
      <c r="I73" s="28">
        <f t="shared" si="31"/>
        <v>-385.09003187623125</v>
      </c>
      <c r="J73" s="28">
        <f t="shared" si="32"/>
        <v>60.339830927474615</v>
      </c>
      <c r="K73" s="28">
        <f t="shared" si="33"/>
        <v>-7.7018006375246255</v>
      </c>
      <c r="L73" s="28">
        <f t="shared" si="34"/>
        <v>1.2067966185494923</v>
      </c>
      <c r="M73" s="28">
        <f t="shared" si="35"/>
        <v>729.0207821747305</v>
      </c>
      <c r="N73" s="28">
        <f t="shared" si="36"/>
        <v>319.60068840046347</v>
      </c>
    </row>
    <row r="74" spans="1:14" ht="12.75">
      <c r="A74" s="28">
        <v>57</v>
      </c>
      <c r="B74" s="28">
        <f t="shared" si="0"/>
        <v>1.1400000000000001</v>
      </c>
      <c r="C74" s="28">
        <f t="shared" si="25"/>
        <v>729.0207821747305</v>
      </c>
      <c r="D74" s="28">
        <f t="shared" si="26"/>
        <v>319.60068840046347</v>
      </c>
      <c r="E74" s="28">
        <f t="shared" si="27"/>
        <v>1283.0473765441159</v>
      </c>
      <c r="F74" s="28">
        <f t="shared" si="28"/>
        <v>71.06568909230045</v>
      </c>
      <c r="G74" s="28">
        <f t="shared" si="29"/>
        <v>25.660947530882318</v>
      </c>
      <c r="H74" s="28">
        <f t="shared" si="30"/>
        <v>1.4213137818460089</v>
      </c>
      <c r="I74" s="28">
        <f t="shared" si="31"/>
        <v>-413.6661098595458</v>
      </c>
      <c r="J74" s="28">
        <f t="shared" si="32"/>
        <v>54.44999871847155</v>
      </c>
      <c r="K74" s="28">
        <f t="shared" si="33"/>
        <v>-8.273322197190916</v>
      </c>
      <c r="L74" s="28">
        <f t="shared" si="34"/>
        <v>1.088999974369431</v>
      </c>
      <c r="M74" s="28">
        <f t="shared" si="35"/>
        <v>737.7145948415762</v>
      </c>
      <c r="N74" s="28">
        <f t="shared" si="36"/>
        <v>320.85584527857117</v>
      </c>
    </row>
    <row r="75" spans="1:14" ht="12.75">
      <c r="A75" s="28">
        <v>58</v>
      </c>
      <c r="B75" s="28">
        <f t="shared" si="0"/>
        <v>1.16</v>
      </c>
      <c r="C75" s="28">
        <f t="shared" si="25"/>
        <v>737.7145948415762</v>
      </c>
      <c r="D75" s="28">
        <f t="shared" si="26"/>
        <v>320.85584527857117</v>
      </c>
      <c r="E75" s="28">
        <f t="shared" si="27"/>
        <v>1276.2140894604388</v>
      </c>
      <c r="F75" s="28">
        <f t="shared" si="28"/>
        <v>65.36313730325075</v>
      </c>
      <c r="G75" s="28">
        <f t="shared" si="29"/>
        <v>25.524281789208775</v>
      </c>
      <c r="H75" s="28">
        <f t="shared" si="30"/>
        <v>1.307262746065015</v>
      </c>
      <c r="I75" s="28">
        <f t="shared" si="31"/>
        <v>-441.43375315193526</v>
      </c>
      <c r="J75" s="28">
        <f t="shared" si="32"/>
        <v>48.762330555967885</v>
      </c>
      <c r="K75" s="28">
        <f t="shared" si="33"/>
        <v>-8.828675063038705</v>
      </c>
      <c r="L75" s="28">
        <f t="shared" si="34"/>
        <v>0.9752466111193577</v>
      </c>
      <c r="M75" s="28">
        <f t="shared" si="35"/>
        <v>746.0623982046612</v>
      </c>
      <c r="N75" s="28">
        <f t="shared" si="36"/>
        <v>321.99709995716336</v>
      </c>
    </row>
    <row r="76" spans="1:14" ht="12.75">
      <c r="A76" s="28">
        <v>59</v>
      </c>
      <c r="B76" s="28">
        <f t="shared" si="0"/>
        <v>1.18</v>
      </c>
      <c r="C76" s="28">
        <f t="shared" si="25"/>
        <v>746.0623982046612</v>
      </c>
      <c r="D76" s="28">
        <f t="shared" si="26"/>
        <v>321.99709995716336</v>
      </c>
      <c r="E76" s="28">
        <f t="shared" si="27"/>
        <v>1269.0439299700379</v>
      </c>
      <c r="F76" s="28">
        <f t="shared" si="28"/>
        <v>59.85221031552862</v>
      </c>
      <c r="G76" s="28">
        <f t="shared" si="29"/>
        <v>25.38087859940076</v>
      </c>
      <c r="H76" s="28">
        <f t="shared" si="30"/>
        <v>1.1970442063105724</v>
      </c>
      <c r="I76" s="28">
        <f t="shared" si="31"/>
        <v>-468.34815603579875</v>
      </c>
      <c r="J76" s="28">
        <f t="shared" si="32"/>
        <v>43.28193427067802</v>
      </c>
      <c r="K76" s="28">
        <f t="shared" si="33"/>
        <v>-9.366963120715976</v>
      </c>
      <c r="L76" s="28">
        <f t="shared" si="34"/>
        <v>0.8656386854135605</v>
      </c>
      <c r="M76" s="28">
        <f t="shared" si="35"/>
        <v>754.0693559440036</v>
      </c>
      <c r="N76" s="28">
        <f t="shared" si="36"/>
        <v>323.0284414030254</v>
      </c>
    </row>
    <row r="77" spans="1:14" ht="12.75">
      <c r="A77" s="28">
        <v>60</v>
      </c>
      <c r="B77" s="28">
        <f t="shared" si="0"/>
        <v>1.2</v>
      </c>
      <c r="C77" s="28">
        <f t="shared" si="25"/>
        <v>754.0693559440036</v>
      </c>
      <c r="D77" s="28">
        <f t="shared" si="26"/>
        <v>323.0284414030254</v>
      </c>
      <c r="E77" s="28">
        <f t="shared" si="27"/>
        <v>1261.5632282754134</v>
      </c>
      <c r="F77" s="28">
        <f t="shared" si="28"/>
        <v>54.537811330033655</v>
      </c>
      <c r="G77" s="28">
        <f t="shared" si="29"/>
        <v>25.23126456550827</v>
      </c>
      <c r="H77" s="28">
        <f t="shared" si="30"/>
        <v>1.0907562266006732</v>
      </c>
      <c r="I77" s="28">
        <f t="shared" si="31"/>
        <v>-494.3716771782458</v>
      </c>
      <c r="J77" s="28">
        <f t="shared" si="32"/>
        <v>38.012557323554134</v>
      </c>
      <c r="K77" s="28">
        <f t="shared" si="33"/>
        <v>-9.887433543564917</v>
      </c>
      <c r="L77" s="28">
        <f t="shared" si="34"/>
        <v>0.7602511464710827</v>
      </c>
      <c r="M77" s="28">
        <f t="shared" si="35"/>
        <v>761.7412714549753</v>
      </c>
      <c r="N77" s="28">
        <f t="shared" si="36"/>
        <v>323.9539450895613</v>
      </c>
    </row>
    <row r="78" spans="1:14" ht="12.75">
      <c r="A78" s="28">
        <v>61</v>
      </c>
      <c r="B78" s="28">
        <f t="shared" si="0"/>
        <v>1.22</v>
      </c>
      <c r="C78" s="28">
        <f t="shared" si="25"/>
        <v>761.7412714549753</v>
      </c>
      <c r="D78" s="28">
        <f t="shared" si="26"/>
        <v>323.9539450895613</v>
      </c>
      <c r="E78" s="28">
        <f t="shared" si="27"/>
        <v>1253.797672935796</v>
      </c>
      <c r="F78" s="28">
        <f t="shared" si="28"/>
        <v>49.42355158927677</v>
      </c>
      <c r="G78" s="28">
        <f t="shared" si="29"/>
        <v>25.075953458715922</v>
      </c>
      <c r="H78" s="28">
        <f t="shared" si="30"/>
        <v>0.9884710317855354</v>
      </c>
      <c r="I78" s="28">
        <f t="shared" si="31"/>
        <v>-519.4735219589647</v>
      </c>
      <c r="J78" s="28">
        <f t="shared" si="32"/>
        <v>32.95667822921916</v>
      </c>
      <c r="K78" s="28">
        <f t="shared" si="33"/>
        <v>-10.389470439179295</v>
      </c>
      <c r="L78" s="28">
        <f t="shared" si="34"/>
        <v>0.6591335645843832</v>
      </c>
      <c r="M78" s="28">
        <f t="shared" si="35"/>
        <v>769.0845129647436</v>
      </c>
      <c r="N78" s="28">
        <f t="shared" si="36"/>
        <v>324.7777473877462</v>
      </c>
    </row>
    <row r="79" spans="1:14" ht="12.75">
      <c r="A79" s="28">
        <v>62</v>
      </c>
      <c r="B79" s="28">
        <f t="shared" si="0"/>
        <v>1.24</v>
      </c>
      <c r="C79" s="28">
        <f t="shared" si="25"/>
        <v>769.0845129647436</v>
      </c>
      <c r="D79" s="28">
        <f t="shared" si="26"/>
        <v>324.7777473877462</v>
      </c>
      <c r="E79" s="28">
        <f t="shared" si="27"/>
        <v>1245.7722431420377</v>
      </c>
      <c r="F79" s="28">
        <f t="shared" si="28"/>
        <v>44.51183823425111</v>
      </c>
      <c r="G79" s="28">
        <f t="shared" si="29"/>
        <v>24.915444862840754</v>
      </c>
      <c r="H79" s="28">
        <f t="shared" si="30"/>
        <v>0.8902367646850222</v>
      </c>
      <c r="I79" s="28">
        <f t="shared" si="31"/>
        <v>-543.6293883391636</v>
      </c>
      <c r="J79" s="28">
        <f t="shared" si="32"/>
        <v>28.115601037304632</v>
      </c>
      <c r="K79" s="28">
        <f t="shared" si="33"/>
        <v>-10.872587766783273</v>
      </c>
      <c r="L79" s="28">
        <f t="shared" si="34"/>
        <v>0.5623120207460927</v>
      </c>
      <c r="M79" s="28">
        <f t="shared" si="35"/>
        <v>776.1059415127723</v>
      </c>
      <c r="N79" s="28">
        <f t="shared" si="36"/>
        <v>325.50402178046176</v>
      </c>
    </row>
    <row r="80" spans="1:14" ht="12.75">
      <c r="A80" s="28">
        <v>63</v>
      </c>
      <c r="B80" s="28">
        <f t="shared" si="0"/>
        <v>1.26</v>
      </c>
      <c r="C80" s="28">
        <f t="shared" si="25"/>
        <v>776.1059415127723</v>
      </c>
      <c r="D80" s="28">
        <f t="shared" si="26"/>
        <v>325.50402178046176</v>
      </c>
      <c r="E80" s="28">
        <f t="shared" si="27"/>
        <v>1237.5111520307576</v>
      </c>
      <c r="F80" s="28">
        <f t="shared" si="28"/>
        <v>39.80396478542973</v>
      </c>
      <c r="G80" s="28">
        <f t="shared" si="29"/>
        <v>24.75022304061515</v>
      </c>
      <c r="H80" s="28">
        <f t="shared" si="30"/>
        <v>0.7960792957085946</v>
      </c>
      <c r="I80" s="28">
        <f t="shared" si="31"/>
        <v>-566.8210850143029</v>
      </c>
      <c r="J80" s="28">
        <f t="shared" si="32"/>
        <v>23.489551307532736</v>
      </c>
      <c r="K80" s="28">
        <f t="shared" si="33"/>
        <v>-11.336421700286058</v>
      </c>
      <c r="L80" s="28">
        <f t="shared" si="34"/>
        <v>0.4697910261506547</v>
      </c>
      <c r="M80" s="28">
        <f t="shared" si="35"/>
        <v>782.812842182937</v>
      </c>
      <c r="N80" s="28">
        <f t="shared" si="36"/>
        <v>326.13695694139136</v>
      </c>
    </row>
    <row r="81" spans="1:14" ht="12.75">
      <c r="A81" s="28">
        <v>64</v>
      </c>
      <c r="B81" s="28">
        <f t="shared" si="0"/>
        <v>1.28</v>
      </c>
      <c r="C81" s="28">
        <f t="shared" si="25"/>
        <v>782.812842182937</v>
      </c>
      <c r="D81" s="28">
        <f t="shared" si="26"/>
        <v>326.13695694139136</v>
      </c>
      <c r="E81" s="28">
        <f t="shared" si="27"/>
        <v>1229.0378004372117</v>
      </c>
      <c r="F81" s="28">
        <f t="shared" si="28"/>
        <v>35.300202791422315</v>
      </c>
      <c r="G81" s="28">
        <f t="shared" si="29"/>
        <v>24.580756008744235</v>
      </c>
      <c r="H81" s="28">
        <f t="shared" si="30"/>
        <v>0.7060040558284463</v>
      </c>
      <c r="I81" s="28">
        <f t="shared" si="31"/>
        <v>-589.0361299203607</v>
      </c>
      <c r="J81" s="28">
        <f t="shared" si="32"/>
        <v>19.07777219467221</v>
      </c>
      <c r="K81" s="28">
        <f t="shared" si="33"/>
        <v>-11.780722598407214</v>
      </c>
      <c r="L81" s="28">
        <f t="shared" si="34"/>
        <v>0.3815554438934442</v>
      </c>
      <c r="M81" s="28">
        <f t="shared" si="35"/>
        <v>789.2128588881054</v>
      </c>
      <c r="N81" s="28">
        <f t="shared" si="36"/>
        <v>326.6807366912523</v>
      </c>
    </row>
    <row r="82" spans="1:14" ht="12.75">
      <c r="A82" s="28">
        <v>65</v>
      </c>
      <c r="B82" s="28">
        <f aca="true" t="shared" si="37" ref="B82:B117">$J$7+A82*$J$13</f>
        <v>1.3</v>
      </c>
      <c r="C82" s="28">
        <f t="shared" si="25"/>
        <v>789.2128588881054</v>
      </c>
      <c r="D82" s="28">
        <f t="shared" si="26"/>
        <v>326.6807366912523</v>
      </c>
      <c r="E82" s="28">
        <f t="shared" si="27"/>
        <v>1220.3747404269002</v>
      </c>
      <c r="F82" s="28">
        <f t="shared" si="28"/>
        <v>30.999893361814024</v>
      </c>
      <c r="G82" s="28">
        <f t="shared" si="29"/>
        <v>24.407494808538004</v>
      </c>
      <c r="H82" s="28">
        <f t="shared" si="30"/>
        <v>0.6199978672362805</v>
      </c>
      <c r="I82" s="28">
        <f t="shared" si="31"/>
        <v>-610.2673364250181</v>
      </c>
      <c r="J82" s="28">
        <f t="shared" si="32"/>
        <v>14.87861944115358</v>
      </c>
      <c r="K82" s="28">
        <f t="shared" si="33"/>
        <v>-12.205346728500363</v>
      </c>
      <c r="L82" s="28">
        <f t="shared" si="34"/>
        <v>0.29757238882307163</v>
      </c>
      <c r="M82" s="28">
        <f t="shared" si="35"/>
        <v>795.3139329281242</v>
      </c>
      <c r="N82" s="28">
        <f t="shared" si="36"/>
        <v>327.139521819282</v>
      </c>
    </row>
    <row r="83" spans="1:14" ht="12.75">
      <c r="A83" s="28">
        <v>66</v>
      </c>
      <c r="B83" s="28">
        <f t="shared" si="37"/>
        <v>1.32</v>
      </c>
      <c r="C83" s="28">
        <f t="shared" si="25"/>
        <v>795.3139329281242</v>
      </c>
      <c r="D83" s="28">
        <f t="shared" si="26"/>
        <v>327.139521819282</v>
      </c>
      <c r="E83" s="28">
        <f t="shared" si="27"/>
        <v>1211.5436479048972</v>
      </c>
      <c r="F83" s="28">
        <f t="shared" si="28"/>
        <v>26.90153747377736</v>
      </c>
      <c r="G83" s="28">
        <f t="shared" si="29"/>
        <v>24.230872958097944</v>
      </c>
      <c r="H83" s="28">
        <f t="shared" si="30"/>
        <v>0.5380307494755472</v>
      </c>
      <c r="I83" s="28">
        <f t="shared" si="31"/>
        <v>-630.5123937595295</v>
      </c>
      <c r="J83" s="28">
        <f t="shared" si="32"/>
        <v>10.889654253594653</v>
      </c>
      <c r="K83" s="28">
        <f t="shared" si="33"/>
        <v>-12.61024787519059</v>
      </c>
      <c r="L83" s="28">
        <f t="shared" si="34"/>
        <v>0.21779308507189307</v>
      </c>
      <c r="M83" s="28">
        <f t="shared" si="35"/>
        <v>801.1242454695779</v>
      </c>
      <c r="N83" s="28">
        <f t="shared" si="36"/>
        <v>327.5174337365557</v>
      </c>
    </row>
    <row r="84" spans="1:14" ht="12.75">
      <c r="A84" s="28">
        <v>67</v>
      </c>
      <c r="B84" s="28">
        <f t="shared" si="37"/>
        <v>1.34</v>
      </c>
      <c r="C84" s="28">
        <f t="shared" si="25"/>
        <v>801.1242454695779</v>
      </c>
      <c r="D84" s="28">
        <f t="shared" si="26"/>
        <v>327.5174337365557</v>
      </c>
      <c r="E84" s="28">
        <f t="shared" si="27"/>
        <v>1202.5653035773073</v>
      </c>
      <c r="F84" s="28">
        <f t="shared" si="28"/>
        <v>23.002884111070898</v>
      </c>
      <c r="G84" s="28">
        <f t="shared" si="29"/>
        <v>24.051306071546147</v>
      </c>
      <c r="H84" s="28">
        <f t="shared" si="30"/>
        <v>0.46005768222141796</v>
      </c>
      <c r="I84" s="28">
        <f t="shared" si="31"/>
        <v>-649.7734474584776</v>
      </c>
      <c r="J84" s="28">
        <f t="shared" si="32"/>
        <v>7.107733211072804</v>
      </c>
      <c r="K84" s="28">
        <f t="shared" si="33"/>
        <v>-12.99546894916955</v>
      </c>
      <c r="L84" s="28">
        <f t="shared" si="34"/>
        <v>0.1421546642214561</v>
      </c>
      <c r="M84" s="28">
        <f t="shared" si="35"/>
        <v>806.6521640307661</v>
      </c>
      <c r="N84" s="28">
        <f t="shared" si="36"/>
        <v>327.81853990977714</v>
      </c>
    </row>
    <row r="85" spans="1:14" ht="12.75">
      <c r="A85" s="28">
        <v>68</v>
      </c>
      <c r="B85" s="28">
        <f t="shared" si="37"/>
        <v>1.36</v>
      </c>
      <c r="C85" s="28">
        <f t="shared" si="25"/>
        <v>806.6521640307661</v>
      </c>
      <c r="D85" s="28">
        <f t="shared" si="26"/>
        <v>327.81853990977714</v>
      </c>
      <c r="E85" s="28">
        <f t="shared" si="27"/>
        <v>1193.4595815291857</v>
      </c>
      <c r="F85" s="28">
        <f t="shared" si="28"/>
        <v>19.301015455720528</v>
      </c>
      <c r="G85" s="28">
        <f t="shared" si="29"/>
        <v>23.869191630583714</v>
      </c>
      <c r="H85" s="28">
        <f t="shared" si="30"/>
        <v>0.38602030911441054</v>
      </c>
      <c r="I85" s="28">
        <f t="shared" si="31"/>
        <v>-668.0566847935737</v>
      </c>
      <c r="J85" s="28">
        <f t="shared" si="32"/>
        <v>3.5290945148451653</v>
      </c>
      <c r="K85" s="28">
        <f t="shared" si="33"/>
        <v>-13.361133695871475</v>
      </c>
      <c r="L85" s="28">
        <f t="shared" si="34"/>
        <v>0.0705818902969033</v>
      </c>
      <c r="M85" s="28">
        <f t="shared" si="35"/>
        <v>811.9061929981223</v>
      </c>
      <c r="N85" s="28">
        <f t="shared" si="36"/>
        <v>328.0468410094828</v>
      </c>
    </row>
    <row r="86" spans="1:14" ht="12.75">
      <c r="A86" s="28">
        <v>69</v>
      </c>
      <c r="B86" s="28">
        <f t="shared" si="37"/>
        <v>1.3800000000000001</v>
      </c>
      <c r="C86" s="28">
        <f t="shared" si="25"/>
        <v>811.9061929981223</v>
      </c>
      <c r="D86" s="28">
        <f t="shared" si="26"/>
        <v>328.0468410094828</v>
      </c>
      <c r="E86" s="28">
        <f t="shared" si="27"/>
        <v>1184.245444685665</v>
      </c>
      <c r="F86" s="28">
        <f t="shared" si="28"/>
        <v>15.79242850452575</v>
      </c>
      <c r="G86" s="28">
        <f t="shared" si="29"/>
        <v>23.6849088937133</v>
      </c>
      <c r="H86" s="28">
        <f t="shared" si="30"/>
        <v>0.31584857009051504</v>
      </c>
      <c r="I86" s="28">
        <f t="shared" si="31"/>
        <v>-685.3719294307791</v>
      </c>
      <c r="J86" s="28">
        <f t="shared" si="32"/>
        <v>0.14944003929053826</v>
      </c>
      <c r="K86" s="28">
        <f t="shared" si="33"/>
        <v>-13.707438588615583</v>
      </c>
      <c r="L86" s="28">
        <f t="shared" si="34"/>
        <v>0.002988800785810765</v>
      </c>
      <c r="M86" s="28">
        <f t="shared" si="35"/>
        <v>816.8949281506711</v>
      </c>
      <c r="N86" s="28">
        <f t="shared" si="36"/>
        <v>328.20625969492096</v>
      </c>
    </row>
    <row r="87" spans="1:14" ht="12.75">
      <c r="A87" s="28">
        <v>70</v>
      </c>
      <c r="B87" s="28">
        <f t="shared" si="37"/>
        <v>1.4000000000000001</v>
      </c>
      <c r="C87" s="28">
        <f t="shared" si="25"/>
        <v>816.8949281506711</v>
      </c>
      <c r="D87" s="28">
        <f t="shared" si="26"/>
        <v>328.20625969492096</v>
      </c>
      <c r="E87" s="28">
        <f t="shared" si="27"/>
        <v>1174.9409464359742</v>
      </c>
      <c r="F87" s="28">
        <f t="shared" si="28"/>
        <v>12.473112622746031</v>
      </c>
      <c r="G87" s="28">
        <f t="shared" si="29"/>
        <v>23.498818928719484</v>
      </c>
      <c r="H87" s="28">
        <f t="shared" si="30"/>
        <v>0.24946225245492062</v>
      </c>
      <c r="I87" s="28">
        <f t="shared" si="31"/>
        <v>-701.7322488203313</v>
      </c>
      <c r="J87" s="28">
        <f t="shared" si="32"/>
        <v>-3.035987219263455</v>
      </c>
      <c r="K87" s="28">
        <f t="shared" si="33"/>
        <v>-14.034644976406625</v>
      </c>
      <c r="L87" s="28">
        <f t="shared" si="34"/>
        <v>-0.0607197443852691</v>
      </c>
      <c r="M87" s="28">
        <f t="shared" si="35"/>
        <v>821.6270151268276</v>
      </c>
      <c r="N87" s="28">
        <f t="shared" si="36"/>
        <v>328.30063094895576</v>
      </c>
    </row>
    <row r="88" spans="1:14" ht="12.75">
      <c r="A88" s="28">
        <v>71</v>
      </c>
      <c r="B88" s="28">
        <f t="shared" si="37"/>
        <v>1.42</v>
      </c>
      <c r="C88" s="28">
        <f t="shared" si="25"/>
        <v>821.6270151268276</v>
      </c>
      <c r="D88" s="28">
        <f t="shared" si="26"/>
        <v>328.30063094895576</v>
      </c>
      <c r="E88" s="28">
        <f t="shared" si="27"/>
        <v>1165.5632377216773</v>
      </c>
      <c r="F88" s="28">
        <f t="shared" si="28"/>
        <v>9.338622674739648</v>
      </c>
      <c r="G88" s="28">
        <f t="shared" si="29"/>
        <v>23.311264754433548</v>
      </c>
      <c r="H88" s="28">
        <f t="shared" si="30"/>
        <v>0.18677245349479296</v>
      </c>
      <c r="I88" s="28">
        <f t="shared" si="31"/>
        <v>-717.1535771564435</v>
      </c>
      <c r="J88" s="28">
        <f t="shared" si="32"/>
        <v>-6.032330576240161</v>
      </c>
      <c r="K88" s="28">
        <f t="shared" si="33"/>
        <v>-14.34307154312887</v>
      </c>
      <c r="L88" s="28">
        <f t="shared" si="34"/>
        <v>-0.12064661152480323</v>
      </c>
      <c r="M88" s="28">
        <f t="shared" si="35"/>
        <v>826.1111117324799</v>
      </c>
      <c r="N88" s="28">
        <f t="shared" si="36"/>
        <v>328.33369386994076</v>
      </c>
    </row>
    <row r="89" spans="1:14" ht="12.75">
      <c r="A89" s="28">
        <v>72</v>
      </c>
      <c r="B89" s="28">
        <f t="shared" si="37"/>
        <v>1.44</v>
      </c>
      <c r="C89" s="28">
        <f t="shared" si="25"/>
        <v>826.1111117324799</v>
      </c>
      <c r="D89" s="28">
        <f t="shared" si="26"/>
        <v>328.33369386994076</v>
      </c>
      <c r="E89" s="28">
        <f t="shared" si="27"/>
        <v>1156.128578919013</v>
      </c>
      <c r="F89" s="28">
        <f t="shared" si="28"/>
        <v>6.3841474853445295</v>
      </c>
      <c r="G89" s="28">
        <f t="shared" si="29"/>
        <v>23.122571578380263</v>
      </c>
      <c r="H89" s="28">
        <f t="shared" si="30"/>
        <v>0.1276829497068906</v>
      </c>
      <c r="I89" s="28">
        <f t="shared" si="31"/>
        <v>-731.6543561242338</v>
      </c>
      <c r="J89" s="28">
        <f t="shared" si="32"/>
        <v>-8.845052146774835</v>
      </c>
      <c r="K89" s="28">
        <f t="shared" si="33"/>
        <v>-14.633087122484676</v>
      </c>
      <c r="L89" s="28">
        <f t="shared" si="34"/>
        <v>-0.1769010429354967</v>
      </c>
      <c r="M89" s="28">
        <f t="shared" si="35"/>
        <v>830.3558539604277</v>
      </c>
      <c r="N89" s="28">
        <f t="shared" si="36"/>
        <v>328.30908482332643</v>
      </c>
    </row>
    <row r="90" spans="1:14" ht="12.75">
      <c r="A90" s="28">
        <v>73</v>
      </c>
      <c r="B90" s="28">
        <f t="shared" si="37"/>
        <v>1.46</v>
      </c>
      <c r="C90" s="28">
        <f t="shared" si="25"/>
        <v>830.3558539604277</v>
      </c>
      <c r="D90" s="28">
        <f t="shared" si="26"/>
        <v>328.30908482332643</v>
      </c>
      <c r="E90" s="28">
        <f t="shared" si="27"/>
        <v>1146.6523558791516</v>
      </c>
      <c r="F90" s="28">
        <f t="shared" si="28"/>
        <v>3.6045734862433134</v>
      </c>
      <c r="G90" s="28">
        <f t="shared" si="29"/>
        <v>22.933047117583033</v>
      </c>
      <c r="H90" s="28">
        <f t="shared" si="30"/>
        <v>0.07209146972486627</v>
      </c>
      <c r="I90" s="28">
        <f t="shared" si="31"/>
        <v>-745.2551950899341</v>
      </c>
      <c r="J90" s="28">
        <f t="shared" si="32"/>
        <v>-11.479870465109922</v>
      </c>
      <c r="K90" s="28">
        <f t="shared" si="33"/>
        <v>-14.905103901798682</v>
      </c>
      <c r="L90" s="28">
        <f t="shared" si="34"/>
        <v>-0.22959740930219844</v>
      </c>
      <c r="M90" s="28">
        <f t="shared" si="35"/>
        <v>834.3698255683198</v>
      </c>
      <c r="N90" s="28">
        <f t="shared" si="36"/>
        <v>328.2303318535378</v>
      </c>
    </row>
    <row r="91" spans="1:14" ht="12.75">
      <c r="A91" s="28">
        <v>74</v>
      </c>
      <c r="B91" s="28">
        <f t="shared" si="37"/>
        <v>1.48</v>
      </c>
      <c r="C91" s="28">
        <f t="shared" si="25"/>
        <v>834.3698255683198</v>
      </c>
      <c r="D91" s="28">
        <f t="shared" si="26"/>
        <v>328.2303318535378</v>
      </c>
      <c r="E91" s="28">
        <f t="shared" si="27"/>
        <v>1137.1490995280249</v>
      </c>
      <c r="F91" s="28">
        <f t="shared" si="28"/>
        <v>0.9945434886559126</v>
      </c>
      <c r="G91" s="28">
        <f t="shared" si="29"/>
        <v>22.742981990560498</v>
      </c>
      <c r="H91" s="28">
        <f t="shared" si="30"/>
        <v>0.019890869773118252</v>
      </c>
      <c r="I91" s="28">
        <f t="shared" si="31"/>
        <v>-757.9785518885765</v>
      </c>
      <c r="J91" s="28">
        <f t="shared" si="32"/>
        <v>-13.94270323169096</v>
      </c>
      <c r="K91" s="28">
        <f t="shared" si="33"/>
        <v>-15.15957103777153</v>
      </c>
      <c r="L91" s="28">
        <f t="shared" si="34"/>
        <v>-0.2788540646338192</v>
      </c>
      <c r="M91" s="28">
        <f t="shared" si="35"/>
        <v>838.1615310447143</v>
      </c>
      <c r="N91" s="28">
        <f t="shared" si="36"/>
        <v>328.10085025610744</v>
      </c>
    </row>
    <row r="92" spans="1:14" ht="12.75">
      <c r="A92" s="28">
        <v>75</v>
      </c>
      <c r="B92" s="28">
        <f t="shared" si="37"/>
        <v>1.5</v>
      </c>
      <c r="C92" s="28">
        <f t="shared" si="25"/>
        <v>838.1615310447143</v>
      </c>
      <c r="D92" s="28">
        <f t="shared" si="26"/>
        <v>328.10085025610744</v>
      </c>
      <c r="E92" s="28">
        <f t="shared" si="27"/>
        <v>1127.6325084678797</v>
      </c>
      <c r="F92" s="28">
        <f t="shared" si="28"/>
        <v>-1.45148940202884</v>
      </c>
      <c r="G92" s="28">
        <f t="shared" si="29"/>
        <v>22.552650169357594</v>
      </c>
      <c r="H92" s="28">
        <f t="shared" si="30"/>
        <v>-0.0290297880405768</v>
      </c>
      <c r="I92" s="28">
        <f t="shared" si="31"/>
        <v>-769.8484349211433</v>
      </c>
      <c r="J92" s="28">
        <f t="shared" si="32"/>
        <v>-16.239615116262062</v>
      </c>
      <c r="K92" s="28">
        <f t="shared" si="33"/>
        <v>-15.396968698422866</v>
      </c>
      <c r="L92" s="28">
        <f t="shared" si="34"/>
        <v>-0.32479230232524126</v>
      </c>
      <c r="M92" s="28">
        <f t="shared" si="35"/>
        <v>841.7393717801816</v>
      </c>
      <c r="N92" s="28">
        <f t="shared" si="36"/>
        <v>327.9239392109245</v>
      </c>
    </row>
    <row r="93" spans="1:14" ht="12.75">
      <c r="A93" s="28">
        <v>76</v>
      </c>
      <c r="B93" s="28">
        <f t="shared" si="37"/>
        <v>1.52</v>
      </c>
      <c r="C93" s="28">
        <f t="shared" si="25"/>
        <v>841.7393717801816</v>
      </c>
      <c r="D93" s="28">
        <f t="shared" si="26"/>
        <v>327.9239392109245</v>
      </c>
      <c r="E93" s="28">
        <f t="shared" si="27"/>
        <v>1118.1154740647796</v>
      </c>
      <c r="F93" s="28">
        <f t="shared" si="28"/>
        <v>-3.7392126519332396</v>
      </c>
      <c r="G93" s="28">
        <f t="shared" si="29"/>
        <v>22.362309481295593</v>
      </c>
      <c r="H93" s="28">
        <f t="shared" si="30"/>
        <v>-0.07478425303866479</v>
      </c>
      <c r="I93" s="28">
        <f t="shared" si="31"/>
        <v>-780.890126889358</v>
      </c>
      <c r="J93" s="28">
        <f t="shared" si="32"/>
        <v>-18.37677048935563</v>
      </c>
      <c r="K93" s="28">
        <f t="shared" si="33"/>
        <v>-15.617802537787162</v>
      </c>
      <c r="L93" s="28">
        <f t="shared" si="34"/>
        <v>-0.3675354097871126</v>
      </c>
      <c r="M93" s="28">
        <f t="shared" si="35"/>
        <v>845.1116252519358</v>
      </c>
      <c r="N93" s="28">
        <f t="shared" si="36"/>
        <v>327.70277937951164</v>
      </c>
    </row>
    <row r="94" spans="1:14" ht="12.75">
      <c r="A94" s="28">
        <v>77</v>
      </c>
      <c r="B94" s="28">
        <f t="shared" si="37"/>
        <v>1.54</v>
      </c>
      <c r="C94" s="28">
        <f t="shared" si="25"/>
        <v>845.1116252519358</v>
      </c>
      <c r="D94" s="28">
        <f t="shared" si="26"/>
        <v>327.70277937951164</v>
      </c>
      <c r="E94" s="28">
        <f t="shared" si="27"/>
        <v>1108.6101075489296</v>
      </c>
      <c r="F94" s="28">
        <f t="shared" si="28"/>
        <v>-5.874409816024897</v>
      </c>
      <c r="G94" s="28">
        <f t="shared" si="29"/>
        <v>22.172202150978592</v>
      </c>
      <c r="H94" s="28">
        <f t="shared" si="30"/>
        <v>-0.11748819632049795</v>
      </c>
      <c r="I94" s="28">
        <f t="shared" si="31"/>
        <v>-791.1299301682266</v>
      </c>
      <c r="J94" s="28">
        <f t="shared" si="32"/>
        <v>-20.360390909706265</v>
      </c>
      <c r="K94" s="28">
        <f t="shared" si="33"/>
        <v>-15.822598603364531</v>
      </c>
      <c r="L94" s="28">
        <f t="shared" si="34"/>
        <v>-0.4072078181941253</v>
      </c>
      <c r="M94" s="28">
        <f t="shared" si="35"/>
        <v>848.2864270257429</v>
      </c>
      <c r="N94" s="28">
        <f t="shared" si="36"/>
        <v>327.44043137225435</v>
      </c>
    </row>
    <row r="95" spans="1:14" ht="12.75">
      <c r="A95" s="28">
        <v>78</v>
      </c>
      <c r="B95" s="28">
        <f t="shared" si="37"/>
        <v>1.56</v>
      </c>
      <c r="C95" s="28">
        <f t="shared" si="25"/>
        <v>848.2864270257429</v>
      </c>
      <c r="D95" s="28">
        <f t="shared" si="26"/>
        <v>327.44043137225435</v>
      </c>
      <c r="E95" s="28">
        <f t="shared" si="27"/>
        <v>1099.1277686972226</v>
      </c>
      <c r="F95" s="28">
        <f t="shared" si="28"/>
        <v>-7.862920537814596</v>
      </c>
      <c r="G95" s="28">
        <f t="shared" si="29"/>
        <v>21.98255537394445</v>
      </c>
      <c r="H95" s="28">
        <f t="shared" si="30"/>
        <v>-0.15725841075629193</v>
      </c>
      <c r="I95" s="28">
        <f t="shared" si="31"/>
        <v>-800.5949335408751</v>
      </c>
      <c r="J95" s="28">
        <f t="shared" si="32"/>
        <v>-22.196717160237352</v>
      </c>
      <c r="K95" s="28">
        <f t="shared" si="33"/>
        <v>-16.0118986708175</v>
      </c>
      <c r="L95" s="28">
        <f t="shared" si="34"/>
        <v>-0.44393434320474706</v>
      </c>
      <c r="M95" s="28">
        <f t="shared" si="35"/>
        <v>851.2717553773064</v>
      </c>
      <c r="N95" s="28">
        <f t="shared" si="36"/>
        <v>327.1398349952738</v>
      </c>
    </row>
    <row r="96" spans="1:14" ht="12.75">
      <c r="A96" s="28">
        <v>79</v>
      </c>
      <c r="B96" s="28">
        <f t="shared" si="37"/>
        <v>1.58</v>
      </c>
      <c r="C96" s="28">
        <f t="shared" si="25"/>
        <v>851.2717553773064</v>
      </c>
      <c r="D96" s="28">
        <f t="shared" si="26"/>
        <v>327.1398349952738</v>
      </c>
      <c r="E96" s="28">
        <f t="shared" si="27"/>
        <v>1089.6790957090798</v>
      </c>
      <c r="F96" s="28">
        <f t="shared" si="28"/>
        <v>-9.710604830725554</v>
      </c>
      <c r="G96" s="28">
        <f t="shared" si="29"/>
        <v>21.793581914181598</v>
      </c>
      <c r="H96" s="28">
        <f t="shared" si="30"/>
        <v>-0.19421209661451108</v>
      </c>
      <c r="I96" s="28">
        <f t="shared" si="31"/>
        <v>-809.3127997932094</v>
      </c>
      <c r="J96" s="28">
        <f t="shared" si="32"/>
        <v>-23.89197559926094</v>
      </c>
      <c r="K96" s="28">
        <f t="shared" si="33"/>
        <v>-16.186255995864187</v>
      </c>
      <c r="L96" s="28">
        <f t="shared" si="34"/>
        <v>-0.47783951198521885</v>
      </c>
      <c r="M96" s="28">
        <f t="shared" si="35"/>
        <v>854.0754183364651</v>
      </c>
      <c r="N96" s="28">
        <f t="shared" si="36"/>
        <v>326.80380919097394</v>
      </c>
    </row>
    <row r="97" spans="1:14" ht="12.75">
      <c r="A97" s="28">
        <v>80</v>
      </c>
      <c r="B97" s="28">
        <f t="shared" si="37"/>
        <v>1.6</v>
      </c>
      <c r="C97" s="28">
        <f t="shared" si="25"/>
        <v>854.0754183364651</v>
      </c>
      <c r="D97" s="28">
        <f t="shared" si="26"/>
        <v>326.80380919097394</v>
      </c>
      <c r="E97" s="28">
        <f t="shared" si="27"/>
        <v>1080.2740359270329</v>
      </c>
      <c r="F97" s="28">
        <f t="shared" si="28"/>
        <v>-11.42331141724537</v>
      </c>
      <c r="G97" s="28">
        <f t="shared" si="29"/>
        <v>21.605480718540658</v>
      </c>
      <c r="H97" s="28">
        <f t="shared" si="30"/>
        <v>-0.22846622834490743</v>
      </c>
      <c r="I97" s="28">
        <f t="shared" si="31"/>
        <v>-817.3115734831795</v>
      </c>
      <c r="J97" s="28">
        <f t="shared" si="32"/>
        <v>-25.452348575324404</v>
      </c>
      <c r="K97" s="28">
        <f t="shared" si="33"/>
        <v>-16.34623146966359</v>
      </c>
      <c r="L97" s="28">
        <f t="shared" si="34"/>
        <v>-0.509046971506488</v>
      </c>
      <c r="M97" s="28">
        <f t="shared" si="35"/>
        <v>856.7050429609036</v>
      </c>
      <c r="N97" s="28">
        <f t="shared" si="36"/>
        <v>326.43505259104825</v>
      </c>
    </row>
    <row r="98" spans="1:14" ht="12.75">
      <c r="A98" s="28">
        <v>81</v>
      </c>
      <c r="B98" s="28">
        <f t="shared" si="37"/>
        <v>1.62</v>
      </c>
      <c r="C98" s="28">
        <f t="shared" si="25"/>
        <v>856.7050429609036</v>
      </c>
      <c r="D98" s="28">
        <f t="shared" si="26"/>
        <v>326.43505259104825</v>
      </c>
      <c r="E98" s="28">
        <f t="shared" si="27"/>
        <v>1070.9218770921034</v>
      </c>
      <c r="F98" s="28">
        <f t="shared" si="28"/>
        <v>-13.006849885941618</v>
      </c>
      <c r="G98" s="28">
        <f t="shared" si="29"/>
        <v>21.418437541842067</v>
      </c>
      <c r="H98" s="28">
        <f t="shared" si="30"/>
        <v>-0.26013699771883236</v>
      </c>
      <c r="I98" s="28">
        <f t="shared" si="31"/>
        <v>-824.6195080565458</v>
      </c>
      <c r="J98" s="28">
        <f t="shared" si="32"/>
        <v>-26.883948642664176</v>
      </c>
      <c r="K98" s="28">
        <f t="shared" si="33"/>
        <v>-16.492390161130917</v>
      </c>
      <c r="L98" s="28">
        <f t="shared" si="34"/>
        <v>-0.5376789728532836</v>
      </c>
      <c r="M98" s="28">
        <f t="shared" si="35"/>
        <v>859.1680666512592</v>
      </c>
      <c r="N98" s="28">
        <f t="shared" si="36"/>
        <v>326.0361446057622</v>
      </c>
    </row>
    <row r="99" spans="1:14" ht="12.75">
      <c r="A99" s="28">
        <v>82</v>
      </c>
      <c r="B99" s="28">
        <f t="shared" si="37"/>
        <v>1.6400000000000001</v>
      </c>
      <c r="C99" s="28">
        <f t="shared" si="25"/>
        <v>859.1680666512592</v>
      </c>
      <c r="D99" s="28">
        <f t="shared" si="26"/>
        <v>326.0361446057622</v>
      </c>
      <c r="E99" s="28">
        <f t="shared" si="27"/>
        <v>1061.6312788606663</v>
      </c>
      <c r="F99" s="28">
        <f t="shared" si="28"/>
        <v>-14.466966416591271</v>
      </c>
      <c r="G99" s="28">
        <f t="shared" si="29"/>
        <v>21.232625577213327</v>
      </c>
      <c r="H99" s="28">
        <f t="shared" si="30"/>
        <v>-0.2893393283318254</v>
      </c>
      <c r="I99" s="28">
        <f t="shared" si="31"/>
        <v>-831.2649113735557</v>
      </c>
      <c r="J99" s="28">
        <f t="shared" si="32"/>
        <v>-28.19279630851768</v>
      </c>
      <c r="K99" s="28">
        <f t="shared" si="33"/>
        <v>-16.625298227471113</v>
      </c>
      <c r="L99" s="28">
        <f t="shared" si="34"/>
        <v>-0.5638559261703536</v>
      </c>
      <c r="M99" s="28">
        <f t="shared" si="35"/>
        <v>861.4717303261303</v>
      </c>
      <c r="N99" s="28">
        <f t="shared" si="36"/>
        <v>325.6095469785111</v>
      </c>
    </row>
    <row r="100" spans="1:14" ht="12.75">
      <c r="A100" s="28">
        <v>83</v>
      </c>
      <c r="B100" s="28">
        <f t="shared" si="37"/>
        <v>1.6600000000000001</v>
      </c>
      <c r="C100" s="28">
        <f t="shared" si="25"/>
        <v>861.4717303261303</v>
      </c>
      <c r="D100" s="28">
        <f t="shared" si="26"/>
        <v>325.6095469785111</v>
      </c>
      <c r="E100" s="28">
        <f t="shared" si="27"/>
        <v>1052.4103043438377</v>
      </c>
      <c r="F100" s="28">
        <f t="shared" si="28"/>
        <v>-15.8093228190998</v>
      </c>
      <c r="G100" s="28">
        <f t="shared" si="29"/>
        <v>21.048206086876753</v>
      </c>
      <c r="H100" s="28">
        <f t="shared" si="30"/>
        <v>-0.316186456381996</v>
      </c>
      <c r="I100" s="28">
        <f t="shared" si="31"/>
        <v>-837.2760086344841</v>
      </c>
      <c r="J100" s="28">
        <f t="shared" si="32"/>
        <v>-29.384801042647247</v>
      </c>
      <c r="K100" s="28">
        <f t="shared" si="33"/>
        <v>-16.745520172689684</v>
      </c>
      <c r="L100" s="28">
        <f t="shared" si="34"/>
        <v>-0.5876960208529449</v>
      </c>
      <c r="M100" s="28">
        <f t="shared" si="35"/>
        <v>863.6230732832239</v>
      </c>
      <c r="N100" s="28">
        <f t="shared" si="36"/>
        <v>325.15760573989365</v>
      </c>
    </row>
    <row r="101" spans="1:14" ht="12.75">
      <c r="A101" s="28">
        <v>84</v>
      </c>
      <c r="B101" s="28">
        <f t="shared" si="37"/>
        <v>1.68</v>
      </c>
      <c r="C101" s="28">
        <f t="shared" si="25"/>
        <v>863.6230732832239</v>
      </c>
      <c r="D101" s="28">
        <f t="shared" si="26"/>
        <v>325.15760573989365</v>
      </c>
      <c r="E101" s="28">
        <f t="shared" si="27"/>
        <v>1043.2664514624469</v>
      </c>
      <c r="F101" s="28">
        <f t="shared" si="28"/>
        <v>-17.03947863171646</v>
      </c>
      <c r="G101" s="28">
        <f t="shared" si="29"/>
        <v>20.865329029248937</v>
      </c>
      <c r="H101" s="28">
        <f t="shared" si="30"/>
        <v>-0.3407895726343292</v>
      </c>
      <c r="I101" s="28">
        <f t="shared" si="31"/>
        <v>-842.6808216424075</v>
      </c>
      <c r="J101" s="28">
        <f t="shared" si="32"/>
        <v>-30.465745282523354</v>
      </c>
      <c r="K101" s="28">
        <f t="shared" si="33"/>
        <v>-16.85361643284815</v>
      </c>
      <c r="L101" s="28">
        <f t="shared" si="34"/>
        <v>-0.6093149056504671</v>
      </c>
      <c r="M101" s="28">
        <f t="shared" si="35"/>
        <v>865.6289295814242</v>
      </c>
      <c r="N101" s="28">
        <f t="shared" si="36"/>
        <v>324.6825535007513</v>
      </c>
    </row>
    <row r="102" spans="1:14" ht="12.75">
      <c r="A102" s="28">
        <v>85</v>
      </c>
      <c r="B102" s="28">
        <f t="shared" si="37"/>
        <v>1.7</v>
      </c>
      <c r="C102" s="28">
        <f t="shared" si="25"/>
        <v>865.6289295814242</v>
      </c>
      <c r="D102" s="28">
        <f t="shared" si="26"/>
        <v>324.6825535007513</v>
      </c>
      <c r="E102" s="28">
        <f t="shared" si="27"/>
        <v>1034.2066839402378</v>
      </c>
      <c r="F102" s="28">
        <f t="shared" si="28"/>
        <v>-18.16287602750334</v>
      </c>
      <c r="G102" s="28">
        <f t="shared" si="29"/>
        <v>20.684133678804756</v>
      </c>
      <c r="H102" s="28">
        <f t="shared" si="30"/>
        <v>-0.3632575205500668</v>
      </c>
      <c r="I102" s="28">
        <f t="shared" si="31"/>
        <v>-847.507063314957</v>
      </c>
      <c r="J102" s="28">
        <f t="shared" si="32"/>
        <v>-31.441271173917</v>
      </c>
      <c r="K102" s="28">
        <f t="shared" si="33"/>
        <v>-16.95014126629914</v>
      </c>
      <c r="L102" s="28">
        <f t="shared" si="34"/>
        <v>-0.62882542347834</v>
      </c>
      <c r="M102" s="28">
        <f t="shared" si="35"/>
        <v>867.495925787677</v>
      </c>
      <c r="N102" s="28">
        <f t="shared" si="36"/>
        <v>324.18651202873707</v>
      </c>
    </row>
    <row r="103" spans="1:14" ht="12.75">
      <c r="A103" s="28">
        <v>86</v>
      </c>
      <c r="B103" s="28">
        <f t="shared" si="37"/>
        <v>1.72</v>
      </c>
      <c r="C103" s="28">
        <f t="shared" si="25"/>
        <v>867.495925787677</v>
      </c>
      <c r="D103" s="28">
        <f t="shared" si="26"/>
        <v>324.18651202873707</v>
      </c>
      <c r="E103" s="28">
        <f t="shared" si="27"/>
        <v>1025.2374617850828</v>
      </c>
      <c r="F103" s="28">
        <f t="shared" si="28"/>
        <v>-19.1848272843787</v>
      </c>
      <c r="G103" s="28">
        <f t="shared" si="29"/>
        <v>20.504749235701656</v>
      </c>
      <c r="H103" s="28">
        <f t="shared" si="30"/>
        <v>-0.383696545687574</v>
      </c>
      <c r="I103" s="28">
        <f t="shared" si="31"/>
        <v>-851.7820463494664</v>
      </c>
      <c r="J103" s="28">
        <f t="shared" si="32"/>
        <v>-32.31686979548774</v>
      </c>
      <c r="K103" s="28">
        <f t="shared" si="33"/>
        <v>-17.03564092698933</v>
      </c>
      <c r="L103" s="28">
        <f t="shared" si="34"/>
        <v>-0.6463373959097548</v>
      </c>
      <c r="M103" s="28">
        <f t="shared" si="35"/>
        <v>869.2304799420332</v>
      </c>
      <c r="N103" s="28">
        <f t="shared" si="36"/>
        <v>323.6714950579384</v>
      </c>
    </row>
    <row r="104" spans="1:14" ht="12.75">
      <c r="A104" s="28">
        <v>87</v>
      </c>
      <c r="B104" s="28">
        <f t="shared" si="37"/>
        <v>1.74</v>
      </c>
      <c r="C104" s="28">
        <f t="shared" si="25"/>
        <v>869.2304799420332</v>
      </c>
      <c r="D104" s="28">
        <f t="shared" si="26"/>
        <v>323.6714950579384</v>
      </c>
      <c r="E104" s="28">
        <f t="shared" si="27"/>
        <v>1016.3647711327268</v>
      </c>
      <c r="F104" s="28">
        <f t="shared" si="28"/>
        <v>-20.11050458269867</v>
      </c>
      <c r="G104" s="28">
        <f t="shared" si="29"/>
        <v>20.327295422654537</v>
      </c>
      <c r="H104" s="28">
        <f t="shared" si="30"/>
        <v>-0.4022100916539734</v>
      </c>
      <c r="I104" s="28">
        <f t="shared" si="31"/>
        <v>-855.5326049546184</v>
      </c>
      <c r="J104" s="28">
        <f t="shared" si="32"/>
        <v>-33.09787262672648</v>
      </c>
      <c r="K104" s="28">
        <f t="shared" si="33"/>
        <v>-17.110652099092366</v>
      </c>
      <c r="L104" s="28">
        <f t="shared" si="34"/>
        <v>-0.6619574525345295</v>
      </c>
      <c r="M104" s="28">
        <f t="shared" si="35"/>
        <v>870.8388016038143</v>
      </c>
      <c r="N104" s="28">
        <f t="shared" si="36"/>
        <v>323.1394112858441</v>
      </c>
    </row>
    <row r="105" spans="1:14" ht="12.75">
      <c r="A105" s="28">
        <v>88</v>
      </c>
      <c r="B105" s="28">
        <f t="shared" si="37"/>
        <v>1.76</v>
      </c>
      <c r="C105" s="28">
        <f t="shared" si="25"/>
        <v>870.8388016038143</v>
      </c>
      <c r="D105" s="28">
        <f t="shared" si="26"/>
        <v>323.1394112858441</v>
      </c>
      <c r="E105" s="28">
        <f t="shared" si="27"/>
        <v>1007.5941533499631</v>
      </c>
      <c r="F105" s="28">
        <f t="shared" si="28"/>
        <v>-20.944931904726815</v>
      </c>
      <c r="G105" s="28">
        <f t="shared" si="29"/>
        <v>20.15188306699926</v>
      </c>
      <c r="H105" s="28">
        <f t="shared" si="30"/>
        <v>-0.4188986380945363</v>
      </c>
      <c r="I105" s="28">
        <f t="shared" si="31"/>
        <v>-858.7850285833923</v>
      </c>
      <c r="J105" s="28">
        <f t="shared" si="32"/>
        <v>-33.789445030795896</v>
      </c>
      <c r="K105" s="28">
        <f t="shared" si="33"/>
        <v>-17.175700571667846</v>
      </c>
      <c r="L105" s="28">
        <f t="shared" si="34"/>
        <v>-0.6757889006159179</v>
      </c>
      <c r="M105" s="28">
        <f t="shared" si="35"/>
        <v>872.32689285148</v>
      </c>
      <c r="N105" s="28">
        <f t="shared" si="36"/>
        <v>322.5920675164889</v>
      </c>
    </row>
    <row r="106" spans="1:14" ht="12.75">
      <c r="A106" s="28">
        <v>89</v>
      </c>
      <c r="B106" s="28">
        <f t="shared" si="37"/>
        <v>1.78</v>
      </c>
      <c r="C106" s="28">
        <f t="shared" si="25"/>
        <v>872.32689285148</v>
      </c>
      <c r="D106" s="28">
        <f t="shared" si="26"/>
        <v>322.5920675164889</v>
      </c>
      <c r="E106" s="28">
        <f t="shared" si="27"/>
        <v>998.9307333142822</v>
      </c>
      <c r="F106" s="28">
        <f t="shared" si="28"/>
        <v>-21.69297882197237</v>
      </c>
      <c r="G106" s="28">
        <f t="shared" si="29"/>
        <v>19.978614666285644</v>
      </c>
      <c r="H106" s="28">
        <f t="shared" si="30"/>
        <v>-0.43385957643944745</v>
      </c>
      <c r="I106" s="28">
        <f t="shared" si="31"/>
        <v>-861.5650066341543</v>
      </c>
      <c r="J106" s="28">
        <f t="shared" si="32"/>
        <v>-34.396581536964696</v>
      </c>
      <c r="K106" s="28">
        <f t="shared" si="33"/>
        <v>-17.231300132683085</v>
      </c>
      <c r="L106" s="28">
        <f t="shared" si="34"/>
        <v>-0.687931630739294</v>
      </c>
      <c r="M106" s="28">
        <f t="shared" si="35"/>
        <v>873.7005501182813</v>
      </c>
      <c r="N106" s="28">
        <f t="shared" si="36"/>
        <v>322.03117191289954</v>
      </c>
    </row>
    <row r="107" spans="1:14" ht="12.75">
      <c r="A107" s="28">
        <v>90</v>
      </c>
      <c r="B107" s="28">
        <f t="shared" si="37"/>
        <v>1.8</v>
      </c>
      <c r="C107" s="28">
        <f t="shared" si="25"/>
        <v>873.7005501182813</v>
      </c>
      <c r="D107" s="28">
        <f t="shared" si="26"/>
        <v>322.03117191289954</v>
      </c>
      <c r="E107" s="28">
        <f t="shared" si="27"/>
        <v>990.3792468050104</v>
      </c>
      <c r="F107" s="28">
        <f t="shared" si="28"/>
        <v>-22.359355968866666</v>
      </c>
      <c r="G107" s="28">
        <f t="shared" si="29"/>
        <v>19.80758493610021</v>
      </c>
      <c r="H107" s="28">
        <f t="shared" si="30"/>
        <v>-0.44718711937733335</v>
      </c>
      <c r="I107" s="28">
        <f t="shared" si="31"/>
        <v>-863.8975831267984</v>
      </c>
      <c r="J107" s="28">
        <f t="shared" si="32"/>
        <v>-34.92410272106906</v>
      </c>
      <c r="K107" s="28">
        <f t="shared" si="33"/>
        <v>-17.27795166253597</v>
      </c>
      <c r="L107" s="28">
        <f t="shared" si="34"/>
        <v>-0.6984820544213812</v>
      </c>
      <c r="M107" s="28">
        <f t="shared" si="35"/>
        <v>874.9653667550634</v>
      </c>
      <c r="N107" s="28">
        <f t="shared" si="36"/>
        <v>321.45833732600016</v>
      </c>
    </row>
    <row r="108" spans="1:14" ht="12.75">
      <c r="A108" s="28">
        <v>91</v>
      </c>
      <c r="B108" s="28">
        <f t="shared" si="37"/>
        <v>1.82</v>
      </c>
      <c r="C108" s="28">
        <f t="shared" si="25"/>
        <v>874.9653667550634</v>
      </c>
      <c r="D108" s="28">
        <f t="shared" si="26"/>
        <v>321.45833732600016</v>
      </c>
      <c r="E108" s="28">
        <f t="shared" si="27"/>
        <v>981.9440669569365</v>
      </c>
      <c r="F108" s="28">
        <f t="shared" si="28"/>
        <v>-22.948612014229433</v>
      </c>
      <c r="G108" s="28">
        <f t="shared" si="29"/>
        <v>19.63888133913873</v>
      </c>
      <c r="H108" s="28">
        <f t="shared" si="30"/>
        <v>-0.45897224028458866</v>
      </c>
      <c r="I108" s="28">
        <f t="shared" si="31"/>
        <v>-865.8071204068633</v>
      </c>
      <c r="J108" s="28">
        <f t="shared" si="32"/>
        <v>-35.37665349644709</v>
      </c>
      <c r="K108" s="28">
        <f t="shared" si="33"/>
        <v>-17.316142408137267</v>
      </c>
      <c r="L108" s="28">
        <f t="shared" si="34"/>
        <v>-0.7075330699289418</v>
      </c>
      <c r="M108" s="28">
        <f t="shared" si="35"/>
        <v>876.1267362205641</v>
      </c>
      <c r="N108" s="28">
        <f t="shared" si="36"/>
        <v>320.8750846708934</v>
      </c>
    </row>
    <row r="109" spans="1:14" ht="12.75">
      <c r="A109" s="28">
        <v>92</v>
      </c>
      <c r="B109" s="28">
        <f t="shared" si="37"/>
        <v>1.84</v>
      </c>
      <c r="C109" s="28">
        <f t="shared" si="25"/>
        <v>876.1267362205641</v>
      </c>
      <c r="D109" s="28">
        <f t="shared" si="26"/>
        <v>320.8750846708934</v>
      </c>
      <c r="E109" s="28">
        <f t="shared" si="27"/>
        <v>973.6292297414928</v>
      </c>
      <c r="F109" s="28">
        <f t="shared" si="28"/>
        <v>-23.46513195518021</v>
      </c>
      <c r="G109" s="28">
        <f t="shared" si="29"/>
        <v>19.472584594829858</v>
      </c>
      <c r="H109" s="28">
        <f t="shared" si="30"/>
        <v>-0.46930263910360426</v>
      </c>
      <c r="I109" s="28">
        <f t="shared" si="31"/>
        <v>-867.3172709807876</v>
      </c>
      <c r="J109" s="28">
        <f t="shared" si="32"/>
        <v>-35.75870264181538</v>
      </c>
      <c r="K109" s="28">
        <f t="shared" si="33"/>
        <v>-17.34634541961575</v>
      </c>
      <c r="L109" s="28">
        <f t="shared" si="34"/>
        <v>-0.7151740528363076</v>
      </c>
      <c r="M109" s="28">
        <f t="shared" si="35"/>
        <v>877.1898558081712</v>
      </c>
      <c r="N109" s="28">
        <f t="shared" si="36"/>
        <v>320.2828463249234</v>
      </c>
    </row>
    <row r="110" spans="1:14" ht="12.75">
      <c r="A110" s="28">
        <v>93</v>
      </c>
      <c r="B110" s="28">
        <f t="shared" si="37"/>
        <v>1.86</v>
      </c>
      <c r="C110" s="28">
        <f t="shared" si="25"/>
        <v>877.1898558081712</v>
      </c>
      <c r="D110" s="28">
        <f t="shared" si="26"/>
        <v>320.2828463249234</v>
      </c>
      <c r="E110" s="28">
        <f t="shared" si="27"/>
        <v>965.4384584528998</v>
      </c>
      <c r="F110" s="28">
        <f t="shared" si="28"/>
        <v>-23.913136571328145</v>
      </c>
      <c r="G110" s="28">
        <f t="shared" si="29"/>
        <v>19.308769169057996</v>
      </c>
      <c r="H110" s="28">
        <f t="shared" si="30"/>
        <v>-0.4782627314265629</v>
      </c>
      <c r="I110" s="28">
        <f t="shared" si="31"/>
        <v>-868.4509566384413</v>
      </c>
      <c r="J110" s="28">
        <f t="shared" si="32"/>
        <v>-36.07454340638677</v>
      </c>
      <c r="K110" s="28">
        <f t="shared" si="33"/>
        <v>-17.369019132768827</v>
      </c>
      <c r="L110" s="28">
        <f t="shared" si="34"/>
        <v>-0.7214908681277354</v>
      </c>
      <c r="M110" s="28">
        <f t="shared" si="35"/>
        <v>878.1597308263157</v>
      </c>
      <c r="N110" s="28">
        <f t="shared" si="36"/>
        <v>319.6829695251463</v>
      </c>
    </row>
    <row r="111" spans="1:14" ht="12.75">
      <c r="A111" s="28">
        <v>94</v>
      </c>
      <c r="B111" s="28">
        <f t="shared" si="37"/>
        <v>1.8800000000000001</v>
      </c>
      <c r="C111" s="28">
        <f t="shared" si="25"/>
        <v>878.1597308263157</v>
      </c>
      <c r="D111" s="28">
        <f t="shared" si="26"/>
        <v>319.6829695251463</v>
      </c>
      <c r="E111" s="28">
        <f t="shared" si="27"/>
        <v>957.3751871873918</v>
      </c>
      <c r="F111" s="28">
        <f t="shared" si="28"/>
        <v>-24.296682890042543</v>
      </c>
      <c r="G111" s="28">
        <f t="shared" si="29"/>
        <v>19.147503743747837</v>
      </c>
      <c r="H111" s="28">
        <f t="shared" si="30"/>
        <v>-0.4859336578008509</v>
      </c>
      <c r="I111" s="28">
        <f t="shared" si="31"/>
        <v>-869.2303540734911</v>
      </c>
      <c r="J111" s="28">
        <f t="shared" si="32"/>
        <v>-36.328295045986785</v>
      </c>
      <c r="K111" s="28">
        <f t="shared" si="33"/>
        <v>-17.38460708146982</v>
      </c>
      <c r="L111" s="28">
        <f t="shared" si="34"/>
        <v>-0.7265659009197357</v>
      </c>
      <c r="M111" s="28">
        <f t="shared" si="35"/>
        <v>879.0411791574547</v>
      </c>
      <c r="N111" s="28">
        <f t="shared" si="36"/>
        <v>319.076719745786</v>
      </c>
    </row>
    <row r="112" spans="1:14" ht="12.75">
      <c r="A112" s="28">
        <v>95</v>
      </c>
      <c r="B112" s="28">
        <f t="shared" si="37"/>
        <v>1.9000000000000001</v>
      </c>
      <c r="C112" s="28">
        <f t="shared" si="25"/>
        <v>879.0411791574547</v>
      </c>
      <c r="D112" s="28">
        <f t="shared" si="26"/>
        <v>319.076719745786</v>
      </c>
      <c r="E112" s="28">
        <f t="shared" si="27"/>
        <v>949.4425833128962</v>
      </c>
      <c r="F112" s="28">
        <f t="shared" si="28"/>
        <v>-24.619665526215762</v>
      </c>
      <c r="G112" s="28">
        <f t="shared" si="29"/>
        <v>18.988851666257926</v>
      </c>
      <c r="H112" s="28">
        <f t="shared" si="30"/>
        <v>-0.49239331052431523</v>
      </c>
      <c r="I112" s="28">
        <f t="shared" si="31"/>
        <v>-869.6768862670161</v>
      </c>
      <c r="J112" s="28">
        <f t="shared" si="32"/>
        <v>-36.5239051569056</v>
      </c>
      <c r="K112" s="28">
        <f t="shared" si="33"/>
        <v>-17.393537725340323</v>
      </c>
      <c r="L112" s="28">
        <f t="shared" si="34"/>
        <v>-0.730478103138112</v>
      </c>
      <c r="M112" s="28">
        <f t="shared" si="35"/>
        <v>879.8388361279135</v>
      </c>
      <c r="N112" s="28">
        <f t="shared" si="36"/>
        <v>318.4652840389548</v>
      </c>
    </row>
    <row r="113" spans="1:14" ht="12.75">
      <c r="A113" s="28">
        <v>96</v>
      </c>
      <c r="B113" s="28">
        <f t="shared" si="37"/>
        <v>1.92</v>
      </c>
      <c r="C113" s="28">
        <f t="shared" si="25"/>
        <v>879.8388361279135</v>
      </c>
      <c r="D113" s="28">
        <f t="shared" si="26"/>
        <v>318.4652840389548</v>
      </c>
      <c r="E113" s="28">
        <f t="shared" si="27"/>
        <v>941.6435689344368</v>
      </c>
      <c r="F113" s="28">
        <f t="shared" si="28"/>
        <v>-24.885818772061366</v>
      </c>
      <c r="G113" s="28">
        <f t="shared" si="29"/>
        <v>18.832871378688736</v>
      </c>
      <c r="H113" s="28">
        <f t="shared" si="30"/>
        <v>-0.4977163754412273</v>
      </c>
      <c r="I113" s="28">
        <f t="shared" si="31"/>
        <v>-869.8112189542529</v>
      </c>
      <c r="J113" s="28">
        <f t="shared" si="32"/>
        <v>-36.66515268660564</v>
      </c>
      <c r="K113" s="28">
        <f t="shared" si="33"/>
        <v>-17.39622437908506</v>
      </c>
      <c r="L113" s="28">
        <f t="shared" si="34"/>
        <v>-0.7333030537321128</v>
      </c>
      <c r="M113" s="28">
        <f t="shared" si="35"/>
        <v>880.5571596277154</v>
      </c>
      <c r="N113" s="28">
        <f t="shared" si="36"/>
        <v>317.8497743243681</v>
      </c>
    </row>
    <row r="114" spans="1:14" ht="12.75">
      <c r="A114" s="28">
        <v>97</v>
      </c>
      <c r="B114" s="28">
        <f t="shared" si="37"/>
        <v>1.94</v>
      </c>
      <c r="C114" s="28">
        <f t="shared" si="25"/>
        <v>880.5571596277154</v>
      </c>
      <c r="D114" s="28">
        <f t="shared" si="26"/>
        <v>317.8497743243681</v>
      </c>
      <c r="E114" s="28">
        <f t="shared" si="27"/>
        <v>933.9808413672299</v>
      </c>
      <c r="F114" s="28">
        <f t="shared" si="28"/>
        <v>-25.098719324067382</v>
      </c>
      <c r="G114" s="28">
        <f t="shared" si="29"/>
        <v>18.6796168273446</v>
      </c>
      <c r="H114" s="28">
        <f t="shared" si="30"/>
        <v>-0.5019743864813476</v>
      </c>
      <c r="I114" s="28">
        <f t="shared" si="31"/>
        <v>-869.653261547685</v>
      </c>
      <c r="J114" s="28">
        <f t="shared" si="32"/>
        <v>-36.75565151214463</v>
      </c>
      <c r="K114" s="28">
        <f t="shared" si="33"/>
        <v>-17.393065230953702</v>
      </c>
      <c r="L114" s="28">
        <f t="shared" si="34"/>
        <v>-0.7351130302428927</v>
      </c>
      <c r="M114" s="28">
        <f t="shared" si="35"/>
        <v>881.2004354259108</v>
      </c>
      <c r="N114" s="28">
        <f t="shared" si="36"/>
        <v>317.23123061600603</v>
      </c>
    </row>
    <row r="115" spans="1:14" ht="12.75">
      <c r="A115" s="28">
        <v>98</v>
      </c>
      <c r="B115" s="28">
        <f t="shared" si="37"/>
        <v>1.96</v>
      </c>
      <c r="C115" s="28">
        <f t="shared" si="25"/>
        <v>881.2004354259108</v>
      </c>
      <c r="D115" s="28">
        <f t="shared" si="26"/>
        <v>317.23123061600603</v>
      </c>
      <c r="E115" s="28">
        <f t="shared" si="27"/>
        <v>926.4568926350473</v>
      </c>
      <c r="F115" s="28">
        <f t="shared" si="28"/>
        <v>-25.2617895451776</v>
      </c>
      <c r="G115" s="28">
        <f t="shared" si="29"/>
        <v>18.52913785270095</v>
      </c>
      <c r="H115" s="28">
        <f t="shared" si="30"/>
        <v>-0.505235790903552</v>
      </c>
      <c r="I115" s="28">
        <f t="shared" si="31"/>
        <v>-869.2221719414362</v>
      </c>
      <c r="J115" s="28">
        <f t="shared" si="32"/>
        <v>-36.79885448821235</v>
      </c>
      <c r="K115" s="28">
        <f t="shared" si="33"/>
        <v>-17.384443438828722</v>
      </c>
      <c r="L115" s="28">
        <f t="shared" si="34"/>
        <v>-0.735977089764247</v>
      </c>
      <c r="M115" s="28">
        <f t="shared" si="35"/>
        <v>881.7727826328469</v>
      </c>
      <c r="N115" s="28">
        <f t="shared" si="36"/>
        <v>316.6106241756721</v>
      </c>
    </row>
    <row r="116" spans="1:14" ht="12.75">
      <c r="A116" s="28">
        <v>99</v>
      </c>
      <c r="B116" s="28">
        <f t="shared" si="37"/>
        <v>1.98</v>
      </c>
      <c r="C116" s="28">
        <f t="shared" si="25"/>
        <v>881.7727826328469</v>
      </c>
      <c r="D116" s="28">
        <f t="shared" si="26"/>
        <v>316.6106241756721</v>
      </c>
      <c r="E116" s="28">
        <f t="shared" si="27"/>
        <v>919.0740280160423</v>
      </c>
      <c r="F116" s="28">
        <f t="shared" si="28"/>
        <v>-25.37830117057425</v>
      </c>
      <c r="G116" s="28">
        <f t="shared" si="29"/>
        <v>18.38148056032085</v>
      </c>
      <c r="H116" s="28">
        <f t="shared" si="30"/>
        <v>-0.507566023411485</v>
      </c>
      <c r="I116" s="28">
        <f t="shared" si="31"/>
        <v>-868.5363646716216</v>
      </c>
      <c r="J116" s="28">
        <f t="shared" si="32"/>
        <v>-36.79805787700064</v>
      </c>
      <c r="K116" s="28">
        <f t="shared" si="33"/>
        <v>-17.370727293432434</v>
      </c>
      <c r="L116" s="28">
        <f t="shared" si="34"/>
        <v>-0.7359611575400128</v>
      </c>
      <c r="M116" s="28">
        <f t="shared" si="35"/>
        <v>882.2781592662911</v>
      </c>
      <c r="N116" s="28">
        <f t="shared" si="36"/>
        <v>315.9888605851964</v>
      </c>
    </row>
    <row r="117" spans="1:14" ht="12.75">
      <c r="A117" s="28">
        <v>100</v>
      </c>
      <c r="B117" s="28">
        <f t="shared" si="37"/>
        <v>2</v>
      </c>
      <c r="C117" s="28">
        <f t="shared" si="25"/>
        <v>882.2781592662911</v>
      </c>
      <c r="D117" s="28">
        <f t="shared" si="26"/>
        <v>315.9888605851964</v>
      </c>
      <c r="E117" s="28">
        <f t="shared" si="27"/>
        <v>911.8343836620137</v>
      </c>
      <c r="F117" s="28">
        <f t="shared" si="28"/>
        <v>-25.451379375057446</v>
      </c>
      <c r="G117" s="28">
        <f t="shared" si="29"/>
        <v>18.236687673240276</v>
      </c>
      <c r="H117" s="28">
        <f t="shared" si="30"/>
        <v>-0.509027587501149</v>
      </c>
      <c r="I117" s="28">
        <f t="shared" si="31"/>
        <v>-867.6135219547026</v>
      </c>
      <c r="J117" s="28">
        <f t="shared" si="32"/>
        <v>-36.756406081720144</v>
      </c>
      <c r="K117" s="28">
        <f t="shared" si="33"/>
        <v>-17.352270439094053</v>
      </c>
      <c r="L117" s="28">
        <f t="shared" si="34"/>
        <v>-0.7351281216344029</v>
      </c>
      <c r="M117" s="28">
        <f t="shared" si="35"/>
        <v>882.7203678833642</v>
      </c>
      <c r="N117" s="28">
        <f t="shared" si="36"/>
        <v>315.36678273062864</v>
      </c>
    </row>
  </sheetData>
  <sheetProtection/>
  <mergeCells count="2">
    <mergeCell ref="P16:S19"/>
    <mergeCell ref="P41:T46"/>
  </mergeCells>
  <printOptions/>
  <pageMargins left="0.75" right="0.75" top="1" bottom="1" header="0" footer="0"/>
  <pageSetup orientation="portrait" paperSize="9"/>
  <drawing r:id="rId3"/>
  <legacyDrawing r:id="rId2"/>
  <oleObjects>
    <oleObject progId="Equation.DSMT4" shapeId="769250" r:id="rId1"/>
  </oleObjects>
</worksheet>
</file>

<file path=xl/worksheets/sheet3.xml><?xml version="1.0" encoding="utf-8"?>
<worksheet xmlns="http://schemas.openxmlformats.org/spreadsheetml/2006/main" xmlns:r="http://schemas.openxmlformats.org/officeDocument/2006/relationships">
  <dimension ref="A1:AB117"/>
  <sheetViews>
    <sheetView zoomScalePageLayoutView="0" workbookViewId="0" topLeftCell="A1">
      <selection activeCell="D12" sqref="D12"/>
    </sheetView>
  </sheetViews>
  <sheetFormatPr defaultColWidth="11.421875" defaultRowHeight="12.75"/>
  <cols>
    <col min="23" max="23" width="9.57421875" style="0" customWidth="1"/>
  </cols>
  <sheetData>
    <row r="1" spans="1:2" ht="15.75">
      <c r="A1" s="1" t="s">
        <v>26</v>
      </c>
      <c r="B1" s="1"/>
    </row>
    <row r="2" spans="1:2" ht="18">
      <c r="A2" s="2" t="s">
        <v>18</v>
      </c>
      <c r="B2" s="1"/>
    </row>
    <row r="4" spans="1:10" ht="12.75">
      <c r="A4" t="s">
        <v>27</v>
      </c>
      <c r="G4" t="s">
        <v>1</v>
      </c>
      <c r="I4" s="3" t="s">
        <v>2</v>
      </c>
      <c r="J4" s="4">
        <v>0</v>
      </c>
    </row>
    <row r="5" spans="9:10" ht="12.75">
      <c r="I5" s="3" t="s">
        <v>3</v>
      </c>
      <c r="J5" s="4">
        <v>2</v>
      </c>
    </row>
    <row r="6" spans="9:10" ht="12.75">
      <c r="I6" s="5"/>
      <c r="J6" s="6"/>
    </row>
    <row r="7" spans="7:10" ht="12.75">
      <c r="G7" t="s">
        <v>4</v>
      </c>
      <c r="I7" s="7" t="s">
        <v>13</v>
      </c>
      <c r="J7" s="8">
        <f>J4</f>
        <v>0</v>
      </c>
    </row>
    <row r="8" spans="9:10" ht="12.75">
      <c r="I8" s="7" t="s">
        <v>5</v>
      </c>
      <c r="J8" s="8">
        <v>100</v>
      </c>
    </row>
    <row r="9" spans="9:10" ht="12.75">
      <c r="I9" s="7" t="s">
        <v>28</v>
      </c>
      <c r="J9" s="8">
        <v>100</v>
      </c>
    </row>
    <row r="11" spans="7:10" ht="12.75">
      <c r="G11" t="s">
        <v>6</v>
      </c>
      <c r="I11" s="9" t="s">
        <v>7</v>
      </c>
      <c r="J11" s="10">
        <v>100</v>
      </c>
    </row>
    <row r="12" ht="12.75">
      <c r="K12" s="11" t="s">
        <v>17</v>
      </c>
    </row>
    <row r="13" spans="7:11" ht="12.75">
      <c r="G13" t="s">
        <v>14</v>
      </c>
      <c r="I13" s="12" t="s">
        <v>15</v>
      </c>
      <c r="J13" s="12">
        <f>(J5-J4)/J11</f>
        <v>0.02</v>
      </c>
      <c r="K13">
        <f>(J13)^2</f>
        <v>0.0004</v>
      </c>
    </row>
    <row r="14" ht="12.75">
      <c r="A14" t="s">
        <v>8</v>
      </c>
    </row>
    <row r="16" spans="1:27" ht="12.75" customHeight="1">
      <c r="A16" t="s">
        <v>9</v>
      </c>
      <c r="B16" t="s">
        <v>10</v>
      </c>
      <c r="C16" t="s">
        <v>11</v>
      </c>
      <c r="D16" t="s">
        <v>29</v>
      </c>
      <c r="E16" t="s">
        <v>30</v>
      </c>
      <c r="F16" t="s">
        <v>31</v>
      </c>
      <c r="G16" s="20" t="s">
        <v>34</v>
      </c>
      <c r="H16" s="20" t="s">
        <v>35</v>
      </c>
      <c r="I16" s="21" t="s">
        <v>45</v>
      </c>
      <c r="J16" s="21" t="s">
        <v>46</v>
      </c>
      <c r="K16" s="20" t="s">
        <v>36</v>
      </c>
      <c r="L16" s="20" t="s">
        <v>37</v>
      </c>
      <c r="M16" s="21" t="s">
        <v>47</v>
      </c>
      <c r="N16" s="21" t="s">
        <v>48</v>
      </c>
      <c r="O16" s="20" t="s">
        <v>41</v>
      </c>
      <c r="P16" s="20" t="s">
        <v>42</v>
      </c>
      <c r="Q16" s="21" t="s">
        <v>49</v>
      </c>
      <c r="R16" s="21" t="s">
        <v>50</v>
      </c>
      <c r="S16" s="20" t="s">
        <v>43</v>
      </c>
      <c r="T16" s="20" t="s">
        <v>44</v>
      </c>
      <c r="U16" t="s">
        <v>12</v>
      </c>
      <c r="V16" t="s">
        <v>32</v>
      </c>
      <c r="X16" s="39" t="s">
        <v>33</v>
      </c>
      <c r="Y16" s="39"/>
      <c r="Z16" s="39"/>
      <c r="AA16" s="39"/>
    </row>
    <row r="17" spans="1:27" ht="12.75">
      <c r="A17">
        <v>0</v>
      </c>
      <c r="B17" s="8">
        <f>J7</f>
        <v>0</v>
      </c>
      <c r="C17" s="8">
        <f>J8</f>
        <v>100</v>
      </c>
      <c r="D17" s="8">
        <f>J9</f>
        <v>100</v>
      </c>
      <c r="E17">
        <f>C17*(3-0.003*C17-0.004*D17)</f>
        <v>230.00000000000003</v>
      </c>
      <c r="F17">
        <f>D17*(2-0.002*C17-0.001*D17)</f>
        <v>170</v>
      </c>
      <c r="G17">
        <f>$J$13*E17</f>
        <v>4.6000000000000005</v>
      </c>
      <c r="H17">
        <f>$J$13*F17</f>
        <v>3.4</v>
      </c>
      <c r="I17">
        <f>(C17+G17/2)*(3-0.003*(C17+G17/2)-0.004*(D17+H17/2))</f>
        <v>233.88848999999996</v>
      </c>
      <c r="J17">
        <f>(D17+H17/2)*(2-0.002*(C17+G17/2)-0.001*(D17+H17/2))</f>
        <v>172.24929</v>
      </c>
      <c r="K17">
        <f>$J$13*I17</f>
        <v>4.677769799999999</v>
      </c>
      <c r="L17">
        <f>$J$13*J17</f>
        <v>3.4449858</v>
      </c>
      <c r="M17">
        <f>(C17+K17/2)*(3-0.003*(C17+K17/2)-0.004*(D17+L17/2))</f>
        <v>233.95624664173698</v>
      </c>
      <c r="N17">
        <f>(D17+L17/2)*(2-0.002*(C17+K17/2)-0.001*(D17+L17/2))</f>
        <v>172.27718725294113</v>
      </c>
      <c r="O17">
        <f>$J$13*M17</f>
        <v>4.67912493283474</v>
      </c>
      <c r="P17">
        <f>$J$13*N17</f>
        <v>3.445543745058823</v>
      </c>
      <c r="Q17">
        <f>(C17+O17)*(3-0.003*(C17+O17)-0.004*(D17+P17))</f>
        <v>237.849861218656</v>
      </c>
      <c r="R17">
        <f>(D17+P17)*(2-0.002*(C17+O17)-0.001*(D17+P17))</f>
        <v>174.53292897453872</v>
      </c>
      <c r="S17">
        <f>$J$13*Q17</f>
        <v>4.75699722437312</v>
      </c>
      <c r="T17">
        <f>$J$13*R17</f>
        <v>3.4906585794907743</v>
      </c>
      <c r="U17" s="13">
        <f>C17+(G17+2*K17+2*O17+S17)/6</f>
        <v>104.67846444834043</v>
      </c>
      <c r="V17" s="13">
        <f>D17+(H17+2*L17+2*P17+T17)/6</f>
        <v>103.44528627826807</v>
      </c>
      <c r="X17" s="39"/>
      <c r="Y17" s="39"/>
      <c r="Z17" s="39"/>
      <c r="AA17" s="39"/>
    </row>
    <row r="18" spans="1:27" ht="12.75">
      <c r="A18">
        <v>1</v>
      </c>
      <c r="B18">
        <f aca="true" t="shared" si="0" ref="B18:B81">$J$7+A18*$J$13</f>
        <v>0.02</v>
      </c>
      <c r="C18">
        <f>U17</f>
        <v>104.67846444834043</v>
      </c>
      <c r="D18">
        <f>V17</f>
        <v>103.44528627826807</v>
      </c>
      <c r="E18">
        <f aca="true" t="shared" si="1" ref="E18:E36">C18*(3-0.003*C18-0.004*D18)</f>
        <v>237.84867569912157</v>
      </c>
      <c r="F18">
        <f aca="true" t="shared" si="2" ref="F18:F37">D18*(2-0.002*C18-0.001*D18)</f>
        <v>174.53265785928716</v>
      </c>
      <c r="G18">
        <f aca="true" t="shared" si="3" ref="G18:H37">$J$13*E18</f>
        <v>4.756973513982431</v>
      </c>
      <c r="H18">
        <f t="shared" si="3"/>
        <v>3.490653157185743</v>
      </c>
      <c r="I18">
        <f aca="true" t="shared" si="4" ref="I18:I37">(C18+G18)*(3-0.003*(C18+G18)-0.004*(D18+H18))</f>
        <v>245.56764317682706</v>
      </c>
      <c r="J18">
        <f aca="true" t="shared" si="5" ref="J18:J37">(D18+H18)*(2-0.002*(C18+G18)-0.001*(D18+H18))</f>
        <v>179.03142099590193</v>
      </c>
      <c r="K18">
        <f aca="true" t="shared" si="6" ref="K18:L37">$J$13*I18</f>
        <v>4.911352863536542</v>
      </c>
      <c r="L18">
        <f t="shared" si="6"/>
        <v>3.5806284199180385</v>
      </c>
      <c r="M18">
        <f aca="true" t="shared" si="7" ref="M18:M37">(C18+K18/2)*(3-0.003*(C18+K18/2)-0.004*(D18+L18/2))</f>
        <v>241.87194762073491</v>
      </c>
      <c r="N18">
        <f aca="true" t="shared" si="8" ref="N18:N37">(D18+L18/2)*(2-0.002*(C18+K18/2)-0.001*(D18+L18/2))</f>
        <v>176.8480180697193</v>
      </c>
      <c r="O18">
        <f aca="true" t="shared" si="9" ref="O18:O37">$J$13*M18</f>
        <v>4.837438952414699</v>
      </c>
      <c r="P18">
        <f aca="true" t="shared" si="10" ref="P18:P37">$J$13*N18</f>
        <v>3.536960361394386</v>
      </c>
      <c r="Q18">
        <f aca="true" t="shared" si="11" ref="Q18:Q37">(C18+O18)*(3-0.003*(C18+O18)-0.004*(D18+P18))</f>
        <v>245.70148135487466</v>
      </c>
      <c r="R18">
        <f aca="true" t="shared" si="12" ref="R18:R37">(D18+P18)*(2-0.002*(C18+O18)-0.001*(D18+P18))</f>
        <v>179.0867774060853</v>
      </c>
      <c r="S18">
        <f aca="true" t="shared" si="13" ref="S18:S37">$J$13*Q18</f>
        <v>4.914029627097493</v>
      </c>
      <c r="T18">
        <f aca="true" t="shared" si="14" ref="T18:T37">$J$13*R18</f>
        <v>3.5817355481217064</v>
      </c>
      <c r="U18" s="13">
        <f aca="true" t="shared" si="15" ref="U18:U37">C18+(G18+2*K18+2*O18+S18)/6</f>
        <v>109.53989557717084</v>
      </c>
      <c r="V18" s="13">
        <f aca="true" t="shared" si="16" ref="V18:V37">D18+(H18+2*L18+2*P18+T18)/6</f>
        <v>106.99654732292345</v>
      </c>
      <c r="X18" s="39"/>
      <c r="Y18" s="39"/>
      <c r="Z18" s="39"/>
      <c r="AA18" s="39"/>
    </row>
    <row r="19" spans="1:27" ht="12.75">
      <c r="A19">
        <v>2</v>
      </c>
      <c r="B19">
        <f t="shared" si="0"/>
        <v>0.04</v>
      </c>
      <c r="C19">
        <f>U18</f>
        <v>109.53989557717084</v>
      </c>
      <c r="D19">
        <f aca="true" t="shared" si="17" ref="D19:D37">V18</f>
        <v>106.99654732292345</v>
      </c>
      <c r="E19">
        <f t="shared" si="1"/>
        <v>245.74115807885667</v>
      </c>
      <c r="F19">
        <f t="shared" si="2"/>
        <v>179.1040522650786</v>
      </c>
      <c r="G19">
        <f t="shared" si="3"/>
        <v>4.914823161577133</v>
      </c>
      <c r="H19">
        <f t="shared" si="3"/>
        <v>3.582081045301572</v>
      </c>
      <c r="I19">
        <f t="shared" si="4"/>
        <v>253.43952505793928</v>
      </c>
      <c r="J19">
        <f t="shared" si="5"/>
        <v>183.61713206784856</v>
      </c>
      <c r="K19">
        <f t="shared" si="6"/>
        <v>5.0687905011587855</v>
      </c>
      <c r="L19">
        <f t="shared" si="6"/>
        <v>3.672342641356971</v>
      </c>
      <c r="M19">
        <f t="shared" si="7"/>
        <v>249.75153344627026</v>
      </c>
      <c r="N19">
        <f t="shared" si="8"/>
        <v>181.42617711817093</v>
      </c>
      <c r="O19">
        <f t="shared" si="9"/>
        <v>4.995030668925406</v>
      </c>
      <c r="P19">
        <f t="shared" si="10"/>
        <v>3.6285235423634186</v>
      </c>
      <c r="Q19">
        <f t="shared" si="11"/>
        <v>253.5682934175934</v>
      </c>
      <c r="R19">
        <f t="shared" si="12"/>
        <v>183.67136676157438</v>
      </c>
      <c r="S19">
        <f t="shared" si="13"/>
        <v>5.071365868351868</v>
      </c>
      <c r="T19">
        <f t="shared" si="14"/>
        <v>3.6734273352314877</v>
      </c>
      <c r="U19" s="13">
        <f t="shared" si="15"/>
        <v>114.55886747218707</v>
      </c>
      <c r="V19" s="13">
        <f t="shared" si="16"/>
        <v>110.63942078091908</v>
      </c>
      <c r="X19" s="39"/>
      <c r="Y19" s="39"/>
      <c r="Z19" s="39"/>
      <c r="AA19" s="39"/>
    </row>
    <row r="20" spans="1:27" ht="12.75">
      <c r="A20">
        <v>3</v>
      </c>
      <c r="B20">
        <f t="shared" si="0"/>
        <v>0.06</v>
      </c>
      <c r="C20">
        <f>U19</f>
        <v>114.55886747218707</v>
      </c>
      <c r="D20">
        <f t="shared" si="17"/>
        <v>110.63942078091908</v>
      </c>
      <c r="E20">
        <f t="shared" si="1"/>
        <v>253.60649309726745</v>
      </c>
      <c r="F20">
        <f t="shared" si="2"/>
        <v>183.68830664621916</v>
      </c>
      <c r="G20">
        <f t="shared" si="3"/>
        <v>5.072129861945349</v>
      </c>
      <c r="H20">
        <f t="shared" si="3"/>
        <v>3.673766132924383</v>
      </c>
      <c r="I20">
        <f t="shared" si="4"/>
        <v>261.2566631971349</v>
      </c>
      <c r="J20">
        <f t="shared" si="5"/>
        <v>188.20806800739524</v>
      </c>
      <c r="K20">
        <f t="shared" si="6"/>
        <v>5.225133263942698</v>
      </c>
      <c r="L20">
        <f t="shared" si="6"/>
        <v>3.764161360147905</v>
      </c>
      <c r="M20">
        <f t="shared" si="7"/>
        <v>257.589644627449</v>
      </c>
      <c r="N20">
        <f t="shared" si="8"/>
        <v>186.01330324347438</v>
      </c>
      <c r="O20">
        <f t="shared" si="9"/>
        <v>5.15179289254898</v>
      </c>
      <c r="P20">
        <f t="shared" si="10"/>
        <v>3.7202660648694876</v>
      </c>
      <c r="Q20">
        <f t="shared" si="11"/>
        <v>261.3797599536695</v>
      </c>
      <c r="R20">
        <f t="shared" si="12"/>
        <v>188.26108845328278</v>
      </c>
      <c r="S20">
        <f t="shared" si="13"/>
        <v>5.227595199073391</v>
      </c>
      <c r="T20">
        <f t="shared" si="14"/>
        <v>3.7652217690656555</v>
      </c>
      <c r="U20" s="13">
        <f t="shared" si="15"/>
        <v>119.73446370118742</v>
      </c>
      <c r="V20" s="13">
        <f t="shared" si="16"/>
        <v>114.37406123958989</v>
      </c>
      <c r="W20" s="14"/>
      <c r="X20" s="14"/>
      <c r="Y20" s="14"/>
      <c r="Z20" s="14"/>
      <c r="AA20" s="14"/>
    </row>
    <row r="21" spans="1:22" ht="12.75">
      <c r="A21">
        <v>4</v>
      </c>
      <c r="B21">
        <f t="shared" si="0"/>
        <v>0.08</v>
      </c>
      <c r="C21">
        <f>U20</f>
        <v>119.73446370118742</v>
      </c>
      <c r="D21">
        <f t="shared" si="17"/>
        <v>114.37406123958989</v>
      </c>
      <c r="E21">
        <f t="shared" si="1"/>
        <v>261.4162981747331</v>
      </c>
      <c r="F21">
        <f t="shared" si="2"/>
        <v>188.2776628270442</v>
      </c>
      <c r="G21" s="22">
        <f t="shared" si="3"/>
        <v>5.228325963494662</v>
      </c>
      <c r="H21" s="22">
        <f t="shared" si="3"/>
        <v>3.765553256540884</v>
      </c>
      <c r="I21" s="22">
        <f t="shared" si="4"/>
        <v>268.98904940232103</v>
      </c>
      <c r="J21" s="22">
        <f t="shared" si="5"/>
        <v>192.79614888427392</v>
      </c>
      <c r="K21" s="22">
        <f t="shared" si="6"/>
        <v>5.379780988046421</v>
      </c>
      <c r="L21" s="22">
        <f t="shared" si="6"/>
        <v>3.8559229776854784</v>
      </c>
      <c r="M21">
        <f t="shared" si="7"/>
        <v>265.3570949887885</v>
      </c>
      <c r="N21">
        <f t="shared" si="8"/>
        <v>190.60148491789028</v>
      </c>
      <c r="O21">
        <f t="shared" si="9"/>
        <v>5.30714189977577</v>
      </c>
      <c r="P21">
        <f t="shared" si="10"/>
        <v>3.8120296983578057</v>
      </c>
      <c r="Q21">
        <f t="shared" si="11"/>
        <v>269.1058931267593</v>
      </c>
      <c r="R21">
        <f t="shared" si="12"/>
        <v>192.8478726435377</v>
      </c>
      <c r="S21">
        <f t="shared" si="13"/>
        <v>5.382117862535186</v>
      </c>
      <c r="T21">
        <f t="shared" si="14"/>
        <v>3.856957452870754</v>
      </c>
      <c r="U21" s="13">
        <f t="shared" si="15"/>
        <v>125.06517863479979</v>
      </c>
      <c r="V21" s="13">
        <f t="shared" si="16"/>
        <v>118.20046391650627</v>
      </c>
    </row>
    <row r="22" spans="1:22" ht="12.75">
      <c r="A22" s="15">
        <v>5</v>
      </c>
      <c r="B22" s="15">
        <f t="shared" si="0"/>
        <v>0.1</v>
      </c>
      <c r="C22" s="15">
        <f>U21</f>
        <v>125.06517863479979</v>
      </c>
      <c r="D22" s="19">
        <f t="shared" si="17"/>
        <v>118.20046391650627</v>
      </c>
      <c r="E22" s="19">
        <f t="shared" si="1"/>
        <v>269.1405906458</v>
      </c>
      <c r="F22" s="19">
        <f t="shared" si="2"/>
        <v>192.8640538940671</v>
      </c>
      <c r="G22" s="19">
        <f t="shared" si="3"/>
        <v>5.382811812916</v>
      </c>
      <c r="H22" s="19">
        <f t="shared" si="3"/>
        <v>3.8572810778813422</v>
      </c>
      <c r="I22" s="19">
        <f t="shared" si="4"/>
        <v>276.6051864952149</v>
      </c>
      <c r="J22" s="19">
        <f t="shared" si="5"/>
        <v>197.37302176946505</v>
      </c>
      <c r="K22" s="19">
        <f t="shared" si="6"/>
        <v>5.532103729904299</v>
      </c>
      <c r="L22" s="19">
        <f t="shared" si="6"/>
        <v>3.947460435389301</v>
      </c>
      <c r="M22" s="15">
        <f t="shared" si="7"/>
        <v>273.0231605840498</v>
      </c>
      <c r="N22" s="19">
        <f t="shared" si="8"/>
        <v>195.18252111161527</v>
      </c>
      <c r="O22" s="15">
        <f t="shared" si="9"/>
        <v>5.460463211680995</v>
      </c>
      <c r="P22" s="15">
        <f t="shared" si="10"/>
        <v>3.9036504222323054</v>
      </c>
      <c r="Q22" s="19">
        <f t="shared" si="11"/>
        <v>276.7152244164953</v>
      </c>
      <c r="R22" s="19">
        <f t="shared" si="12"/>
        <v>197.42337814670952</v>
      </c>
      <c r="S22" s="19">
        <f t="shared" si="13"/>
        <v>5.534304488329906</v>
      </c>
      <c r="T22" s="19">
        <f t="shared" si="14"/>
        <v>3.9484675629341908</v>
      </c>
      <c r="U22" s="16">
        <f t="shared" si="15"/>
        <v>130.54888699886922</v>
      </c>
      <c r="V22" s="16">
        <f t="shared" si="16"/>
        <v>122.11845897584939</v>
      </c>
    </row>
    <row r="23" spans="1:22" ht="12.75">
      <c r="A23" s="17">
        <v>6</v>
      </c>
      <c r="B23" s="17">
        <f t="shared" si="0"/>
        <v>0.12</v>
      </c>
      <c r="C23" s="17">
        <f aca="true" t="shared" si="18" ref="C23:C37">U22</f>
        <v>130.54888699886922</v>
      </c>
      <c r="D23" s="17">
        <f t="shared" si="17"/>
        <v>122.11845897584939</v>
      </c>
      <c r="E23" s="17">
        <f t="shared" si="1"/>
        <v>276.7479097014202</v>
      </c>
      <c r="F23" s="17">
        <f t="shared" si="2"/>
        <v>197.43914212643415</v>
      </c>
      <c r="G23" s="17">
        <f t="shared" si="3"/>
        <v>5.5349581940284045</v>
      </c>
      <c r="H23" s="17">
        <f t="shared" si="3"/>
        <v>3.9487828425286833</v>
      </c>
      <c r="I23" s="17">
        <f t="shared" si="4"/>
        <v>284.07223673320834</v>
      </c>
      <c r="J23" s="17">
        <f t="shared" si="5"/>
        <v>201.93010413804723</v>
      </c>
      <c r="K23" s="17">
        <f t="shared" si="6"/>
        <v>5.681444734664167</v>
      </c>
      <c r="L23" s="17">
        <f t="shared" si="6"/>
        <v>4.038602082760945</v>
      </c>
      <c r="M23" s="17">
        <f t="shared" si="7"/>
        <v>280.55571517282647</v>
      </c>
      <c r="N23" s="17">
        <f t="shared" si="8"/>
        <v>199.74796193977733</v>
      </c>
      <c r="O23" s="17">
        <f t="shared" si="9"/>
        <v>5.61111430345653</v>
      </c>
      <c r="P23" s="17">
        <f t="shared" si="10"/>
        <v>3.9949592387955466</v>
      </c>
      <c r="Q23" s="17">
        <f t="shared" si="11"/>
        <v>284.17495328964196</v>
      </c>
      <c r="R23" s="17">
        <f t="shared" si="12"/>
        <v>201.97903579881432</v>
      </c>
      <c r="S23" s="17">
        <f t="shared" si="13"/>
        <v>5.683499065792839</v>
      </c>
      <c r="T23" s="17">
        <f t="shared" si="14"/>
        <v>4.039580715976286</v>
      </c>
      <c r="U23" s="18">
        <f t="shared" si="15"/>
        <v>136.18281622154632</v>
      </c>
      <c r="V23" s="18">
        <f t="shared" si="16"/>
        <v>126.12770667611905</v>
      </c>
    </row>
    <row r="24" spans="1:22" ht="12.75">
      <c r="A24" s="17">
        <v>7</v>
      </c>
      <c r="B24" s="17">
        <f t="shared" si="0"/>
        <v>0.14</v>
      </c>
      <c r="C24" s="17">
        <f t="shared" si="18"/>
        <v>136.18281622154632</v>
      </c>
      <c r="D24" s="17">
        <f t="shared" si="17"/>
        <v>126.12770667611905</v>
      </c>
      <c r="E24" s="17">
        <f t="shared" si="1"/>
        <v>284.2054651676685</v>
      </c>
      <c r="F24" s="17">
        <f t="shared" si="2"/>
        <v>201.9943623634229</v>
      </c>
      <c r="G24" s="17">
        <f t="shared" si="3"/>
        <v>5.684109303353369</v>
      </c>
      <c r="H24" s="17">
        <f t="shared" si="3"/>
        <v>4.039887247268458</v>
      </c>
      <c r="I24" s="17">
        <f t="shared" si="4"/>
        <v>291.3561974894984</v>
      </c>
      <c r="J24" s="17">
        <f t="shared" si="5"/>
        <v>206.45863263320192</v>
      </c>
      <c r="K24" s="17">
        <f t="shared" si="6"/>
        <v>5.827123949789969</v>
      </c>
      <c r="L24" s="17">
        <f t="shared" si="6"/>
        <v>4.129172652664038</v>
      </c>
      <c r="M24" s="17">
        <f t="shared" si="7"/>
        <v>287.9213926298698</v>
      </c>
      <c r="N24" s="17">
        <f t="shared" si="8"/>
        <v>204.28915468099999</v>
      </c>
      <c r="O24" s="17">
        <f t="shared" si="9"/>
        <v>5.7584278525973955</v>
      </c>
      <c r="P24" s="17">
        <f t="shared" si="10"/>
        <v>4.08578309362</v>
      </c>
      <c r="Q24" s="17">
        <f t="shared" si="11"/>
        <v>291.451122981874</v>
      </c>
      <c r="R24" s="17">
        <f t="shared" si="12"/>
        <v>206.50609715515907</v>
      </c>
      <c r="S24" s="17">
        <f t="shared" si="13"/>
        <v>5.82902245963748</v>
      </c>
      <c r="T24" s="17">
        <f t="shared" si="14"/>
        <v>4.130121943103181</v>
      </c>
      <c r="U24" s="18">
        <f t="shared" si="15"/>
        <v>141.96352211617392</v>
      </c>
      <c r="V24" s="18">
        <f t="shared" si="16"/>
        <v>130.227693456609</v>
      </c>
    </row>
    <row r="25" spans="1:22" ht="12.75">
      <c r="A25" s="17">
        <v>8</v>
      </c>
      <c r="B25" s="17">
        <f t="shared" si="0"/>
        <v>0.16</v>
      </c>
      <c r="C25" s="17">
        <f t="shared" si="18"/>
        <v>141.96352211617392</v>
      </c>
      <c r="D25" s="17">
        <f t="shared" si="17"/>
        <v>130.227693456609</v>
      </c>
      <c r="E25" s="17">
        <f t="shared" si="1"/>
        <v>291.479313352971</v>
      </c>
      <c r="F25" s="17">
        <f t="shared" si="2"/>
        <v>206.52097068985822</v>
      </c>
      <c r="G25" s="17">
        <f t="shared" si="3"/>
        <v>5.829586267059421</v>
      </c>
      <c r="H25" s="17">
        <f t="shared" si="3"/>
        <v>4.130419413797164</v>
      </c>
      <c r="I25" s="17">
        <f t="shared" si="4"/>
        <v>298.422103942475</v>
      </c>
      <c r="J25" s="17">
        <f t="shared" si="5"/>
        <v>210.94971697147025</v>
      </c>
      <c r="K25" s="17">
        <f t="shared" si="6"/>
        <v>5.968442078849501</v>
      </c>
      <c r="L25" s="17">
        <f t="shared" si="6"/>
        <v>4.218994339429405</v>
      </c>
      <c r="M25" s="17">
        <f t="shared" si="7"/>
        <v>295.0857762617403</v>
      </c>
      <c r="N25" s="17">
        <f t="shared" si="8"/>
        <v>208.79729499610372</v>
      </c>
      <c r="O25" s="17">
        <f t="shared" si="9"/>
        <v>5.901715525234806</v>
      </c>
      <c r="P25" s="17">
        <f t="shared" si="10"/>
        <v>4.175945899922074</v>
      </c>
      <c r="Q25" s="17">
        <f t="shared" si="11"/>
        <v>298.5088231226807</v>
      </c>
      <c r="R25" s="17">
        <f t="shared" si="12"/>
        <v>210.99568829413437</v>
      </c>
      <c r="S25" s="17">
        <f t="shared" si="13"/>
        <v>5.970176462453614</v>
      </c>
      <c r="T25" s="17">
        <f t="shared" si="14"/>
        <v>4.219913765882687</v>
      </c>
      <c r="U25" s="18">
        <f t="shared" si="15"/>
        <v>147.88686843912086</v>
      </c>
      <c r="V25" s="18">
        <f t="shared" si="16"/>
        <v>134.41772906633946</v>
      </c>
    </row>
    <row r="26" spans="1:22" ht="12.75">
      <c r="A26" s="17">
        <v>9</v>
      </c>
      <c r="B26" s="17">
        <f t="shared" si="0"/>
        <v>0.18</v>
      </c>
      <c r="C26" s="17">
        <f t="shared" si="18"/>
        <v>147.88686843912086</v>
      </c>
      <c r="D26" s="17">
        <f t="shared" si="17"/>
        <v>134.41772906633946</v>
      </c>
      <c r="E26" s="17">
        <f t="shared" si="1"/>
        <v>298.5345596898966</v>
      </c>
      <c r="F26" s="17">
        <f t="shared" si="2"/>
        <v>211.01009821668882</v>
      </c>
      <c r="G26" s="17">
        <f t="shared" si="3"/>
        <v>5.970691193797932</v>
      </c>
      <c r="H26" s="17">
        <f t="shared" si="3"/>
        <v>4.220201964333777</v>
      </c>
      <c r="I26" s="17">
        <f t="shared" si="4"/>
        <v>305.23425796641976</v>
      </c>
      <c r="J26" s="17">
        <f t="shared" si="5"/>
        <v>215.39439865900817</v>
      </c>
      <c r="K26" s="17">
        <f t="shared" si="6"/>
        <v>6.104685159328396</v>
      </c>
      <c r="L26" s="17">
        <f t="shared" si="6"/>
        <v>4.307887973180164</v>
      </c>
      <c r="M26" s="17">
        <f t="shared" si="7"/>
        <v>302.0136144749365</v>
      </c>
      <c r="N26" s="17">
        <f t="shared" si="8"/>
        <v>213.2634830691335</v>
      </c>
      <c r="O26" s="17">
        <f t="shared" si="9"/>
        <v>6.040272289498731</v>
      </c>
      <c r="P26" s="17">
        <f t="shared" si="10"/>
        <v>4.26526966138267</v>
      </c>
      <c r="Q26" s="17">
        <f t="shared" si="11"/>
        <v>305.31241837987767</v>
      </c>
      <c r="R26" s="17">
        <f t="shared" si="12"/>
        <v>215.43886839567278</v>
      </c>
      <c r="S26" s="17">
        <f t="shared" si="13"/>
        <v>6.106248367597553</v>
      </c>
      <c r="T26" s="17">
        <f t="shared" si="14"/>
        <v>4.308777367913456</v>
      </c>
      <c r="U26" s="18">
        <f t="shared" si="15"/>
        <v>153.9480108489625</v>
      </c>
      <c r="V26" s="18">
        <f t="shared" si="16"/>
        <v>138.69694483323494</v>
      </c>
    </row>
    <row r="27" spans="1:22" ht="12.75">
      <c r="A27" s="17">
        <v>10</v>
      </c>
      <c r="B27" s="17">
        <f t="shared" si="0"/>
        <v>0.2</v>
      </c>
      <c r="C27" s="17">
        <f t="shared" si="18"/>
        <v>153.9480108489625</v>
      </c>
      <c r="D27" s="17">
        <f t="shared" si="17"/>
        <v>138.69694483323494</v>
      </c>
      <c r="E27" s="17">
        <f t="shared" si="1"/>
        <v>305.33558734221145</v>
      </c>
      <c r="F27" s="17">
        <f t="shared" si="2"/>
        <v>215.45280962458685</v>
      </c>
      <c r="G27" s="17">
        <f t="shared" si="3"/>
        <v>6.106711746844229</v>
      </c>
      <c r="H27" s="17">
        <f t="shared" si="3"/>
        <v>4.309056192491737</v>
      </c>
      <c r="I27" s="17">
        <f t="shared" si="4"/>
        <v>311.7564818169249</v>
      </c>
      <c r="J27" s="17">
        <f t="shared" si="5"/>
        <v>219.78371407466653</v>
      </c>
      <c r="K27" s="17">
        <f t="shared" si="6"/>
        <v>6.235129636338499</v>
      </c>
      <c r="L27" s="17">
        <f t="shared" si="6"/>
        <v>4.3956742814933305</v>
      </c>
      <c r="M27" s="17">
        <f t="shared" si="7"/>
        <v>308.6690616654991</v>
      </c>
      <c r="N27" s="17">
        <f t="shared" si="8"/>
        <v>217.6787842819905</v>
      </c>
      <c r="O27" s="17">
        <f t="shared" si="9"/>
        <v>6.173381233309982</v>
      </c>
      <c r="P27" s="17">
        <f t="shared" si="10"/>
        <v>4.35357568563981</v>
      </c>
      <c r="Q27" s="17">
        <f t="shared" si="11"/>
        <v>311.8258017054193</v>
      </c>
      <c r="R27" s="17">
        <f t="shared" si="12"/>
        <v>219.82669264987666</v>
      </c>
      <c r="S27" s="17">
        <f t="shared" si="13"/>
        <v>6.236516034108385</v>
      </c>
      <c r="T27" s="17">
        <f t="shared" si="14"/>
        <v>4.396533852997534</v>
      </c>
      <c r="U27" s="18">
        <f t="shared" si="15"/>
        <v>160.1413857690041</v>
      </c>
      <c r="V27" s="18">
        <f t="shared" si="16"/>
        <v>143.0642931631942</v>
      </c>
    </row>
    <row r="28" spans="1:22" ht="12.75">
      <c r="A28" s="17">
        <v>11</v>
      </c>
      <c r="B28" s="17">
        <f t="shared" si="0"/>
        <v>0.22</v>
      </c>
      <c r="C28" s="17">
        <f t="shared" si="18"/>
        <v>160.1413857690041</v>
      </c>
      <c r="D28" s="17">
        <f t="shared" si="17"/>
        <v>143.0642931631942</v>
      </c>
      <c r="E28" s="17">
        <f t="shared" si="1"/>
        <v>311.84631035409336</v>
      </c>
      <c r="F28" s="17">
        <f t="shared" si="2"/>
        <v>219.84016602567004</v>
      </c>
      <c r="G28" s="17">
        <f t="shared" si="3"/>
        <v>6.236926207081868</v>
      </c>
      <c r="H28" s="17">
        <f t="shared" si="3"/>
        <v>4.396803320513401</v>
      </c>
      <c r="I28" s="17">
        <f t="shared" si="4"/>
        <v>317.95239457981444</v>
      </c>
      <c r="J28" s="17">
        <f t="shared" si="5"/>
        <v>224.10876136103388</v>
      </c>
      <c r="K28" s="17">
        <f t="shared" si="6"/>
        <v>6.359047891596289</v>
      </c>
      <c r="L28" s="17">
        <f t="shared" si="6"/>
        <v>4.482175227220678</v>
      </c>
      <c r="M28" s="17">
        <f t="shared" si="7"/>
        <v>315.0159425945011</v>
      </c>
      <c r="N28" s="17">
        <f t="shared" si="8"/>
        <v>222.03429392107003</v>
      </c>
      <c r="O28" s="17">
        <f t="shared" si="9"/>
        <v>6.300318851890022</v>
      </c>
      <c r="P28" s="17">
        <f t="shared" si="10"/>
        <v>4.440685878421401</v>
      </c>
      <c r="Q28" s="17">
        <f t="shared" si="11"/>
        <v>318.0126701443324</v>
      </c>
      <c r="R28" s="17">
        <f t="shared" si="12"/>
        <v>224.15027893765222</v>
      </c>
      <c r="S28" s="17">
        <f t="shared" si="13"/>
        <v>6.360253402886648</v>
      </c>
      <c r="T28" s="17">
        <f t="shared" si="14"/>
        <v>4.483005578753044</v>
      </c>
      <c r="U28" s="18">
        <f t="shared" si="15"/>
        <v>166.4607046184943</v>
      </c>
      <c r="V28" s="18">
        <f t="shared" si="16"/>
        <v>147.51854834828598</v>
      </c>
    </row>
    <row r="29" spans="1:22" ht="12.75">
      <c r="A29" s="17">
        <v>12</v>
      </c>
      <c r="B29" s="17">
        <f t="shared" si="0"/>
        <v>0.24</v>
      </c>
      <c r="C29" s="17">
        <f t="shared" si="18"/>
        <v>166.4607046184943</v>
      </c>
      <c r="D29" s="17">
        <f t="shared" si="17"/>
        <v>147.51854834828598</v>
      </c>
      <c r="E29" s="17">
        <f t="shared" si="1"/>
        <v>318.03044929981365</v>
      </c>
      <c r="F29" s="17">
        <f t="shared" si="2"/>
        <v>224.16329158508017</v>
      </c>
      <c r="G29" s="17">
        <f t="shared" si="3"/>
        <v>6.360608985996273</v>
      </c>
      <c r="H29" s="17">
        <f t="shared" si="3"/>
        <v>4.483265831701604</v>
      </c>
      <c r="I29" s="17">
        <f t="shared" si="4"/>
        <v>323.7857087181221</v>
      </c>
      <c r="J29" s="17">
        <f t="shared" si="5"/>
        <v>228.36077045226543</v>
      </c>
      <c r="K29" s="17">
        <f t="shared" si="6"/>
        <v>6.475714174362443</v>
      </c>
      <c r="L29" s="17">
        <f t="shared" si="6"/>
        <v>4.567215409045309</v>
      </c>
      <c r="M29" s="17">
        <f t="shared" si="7"/>
        <v>321.01803789181855</v>
      </c>
      <c r="N29" s="17">
        <f t="shared" si="8"/>
        <v>226.32120530240567</v>
      </c>
      <c r="O29" s="17">
        <f t="shared" si="9"/>
        <v>6.420360757836371</v>
      </c>
      <c r="P29" s="17">
        <f t="shared" si="10"/>
        <v>4.526424106048114</v>
      </c>
      <c r="Q29" s="17">
        <f t="shared" si="11"/>
        <v>323.8368205399461</v>
      </c>
      <c r="R29" s="17">
        <f t="shared" si="12"/>
        <v>228.40087761398874</v>
      </c>
      <c r="S29" s="17">
        <f t="shared" si="13"/>
        <v>6.476736410798922</v>
      </c>
      <c r="T29" s="17">
        <f t="shared" si="14"/>
        <v>4.568017552279775</v>
      </c>
      <c r="U29" s="18">
        <f t="shared" si="15"/>
        <v>172.8989538286931</v>
      </c>
      <c r="V29" s="18">
        <f t="shared" si="16"/>
        <v>152.05830875064734</v>
      </c>
    </row>
    <row r="30" spans="1:22" ht="12.75">
      <c r="A30" s="17">
        <v>13</v>
      </c>
      <c r="B30" s="17">
        <f t="shared" si="0"/>
        <v>0.26</v>
      </c>
      <c r="C30" s="17">
        <f t="shared" si="18"/>
        <v>172.8989538286931</v>
      </c>
      <c r="D30" s="17">
        <f t="shared" si="17"/>
        <v>152.05830875064734</v>
      </c>
      <c r="E30" s="17">
        <f t="shared" si="1"/>
        <v>323.85182676512034</v>
      </c>
      <c r="F30" s="17">
        <f t="shared" si="2"/>
        <v>228.4134432332928</v>
      </c>
      <c r="G30" s="17">
        <f t="shared" si="3"/>
        <v>6.477036535302407</v>
      </c>
      <c r="H30" s="17">
        <f t="shared" si="3"/>
        <v>4.568268864665856</v>
      </c>
      <c r="I30" s="17">
        <f t="shared" si="4"/>
        <v>329.2205434265138</v>
      </c>
      <c r="J30" s="17">
        <f t="shared" si="5"/>
        <v>232.53117546100063</v>
      </c>
      <c r="K30" s="17">
        <f t="shared" si="6"/>
        <v>6.584410868530276</v>
      </c>
      <c r="L30" s="17">
        <f t="shared" si="6"/>
        <v>4.650623509220012</v>
      </c>
      <c r="M30" s="17">
        <f t="shared" si="7"/>
        <v>326.63938770946373</v>
      </c>
      <c r="N30" s="17">
        <f t="shared" si="8"/>
        <v>230.53088059413557</v>
      </c>
      <c r="O30" s="17">
        <f t="shared" si="9"/>
        <v>6.5327877541892745</v>
      </c>
      <c r="P30" s="17">
        <f t="shared" si="10"/>
        <v>4.610617611882711</v>
      </c>
      <c r="Q30" s="17">
        <f t="shared" si="11"/>
        <v>329.26246184965186</v>
      </c>
      <c r="R30" s="17">
        <f t="shared" si="12"/>
        <v>232.569943619174</v>
      </c>
      <c r="S30" s="17">
        <f t="shared" si="13"/>
        <v>6.585249236993037</v>
      </c>
      <c r="T30" s="17">
        <f t="shared" si="14"/>
        <v>4.6513988723834805</v>
      </c>
      <c r="U30" s="18">
        <f t="shared" si="15"/>
        <v>179.44840099831552</v>
      </c>
      <c r="V30" s="18">
        <f t="shared" si="16"/>
        <v>156.68200041385649</v>
      </c>
    </row>
    <row r="31" spans="1:22" ht="12.75">
      <c r="A31" s="17">
        <v>14</v>
      </c>
      <c r="B31" s="17">
        <f t="shared" si="0"/>
        <v>0.28</v>
      </c>
      <c r="C31" s="17">
        <f t="shared" si="18"/>
        <v>179.44840099831552</v>
      </c>
      <c r="D31" s="17">
        <f t="shared" si="17"/>
        <v>156.68200041385649</v>
      </c>
      <c r="E31" s="17">
        <f t="shared" si="1"/>
        <v>329.27467937445397</v>
      </c>
      <c r="F31" s="17">
        <f t="shared" si="2"/>
        <v>232.58208269505735</v>
      </c>
      <c r="G31" s="17">
        <f t="shared" si="3"/>
        <v>6.585493587489079</v>
      </c>
      <c r="H31" s="17">
        <f t="shared" si="3"/>
        <v>4.651641653901147</v>
      </c>
      <c r="I31" s="17">
        <f t="shared" si="4"/>
        <v>334.2217509068184</v>
      </c>
      <c r="J31" s="17">
        <f t="shared" si="5"/>
        <v>236.61168854951362</v>
      </c>
      <c r="K31" s="17">
        <f t="shared" si="6"/>
        <v>6.684435018136368</v>
      </c>
      <c r="L31" s="17">
        <f t="shared" si="6"/>
        <v>4.732233770990272</v>
      </c>
      <c r="M31" s="17">
        <f t="shared" si="7"/>
        <v>331.8446099448818</v>
      </c>
      <c r="N31" s="17">
        <f t="shared" si="8"/>
        <v>234.6549235150681</v>
      </c>
      <c r="O31" s="17">
        <f t="shared" si="9"/>
        <v>6.636892198897637</v>
      </c>
      <c r="P31" s="17">
        <f t="shared" si="10"/>
        <v>4.693098470301362</v>
      </c>
      <c r="Q31" s="17">
        <f t="shared" si="11"/>
        <v>334.25454019641</v>
      </c>
      <c r="R31" s="17">
        <f t="shared" si="12"/>
        <v>236.64921004726838</v>
      </c>
      <c r="S31" s="17">
        <f t="shared" si="13"/>
        <v>6.6850908039282</v>
      </c>
      <c r="T31" s="17">
        <f t="shared" si="14"/>
        <v>4.732984200945368</v>
      </c>
      <c r="U31" s="18">
        <f t="shared" si="15"/>
        <v>186.10060746922974</v>
      </c>
      <c r="V31" s="18">
        <f t="shared" si="16"/>
        <v>161.38788213676145</v>
      </c>
    </row>
    <row r="32" spans="1:22" ht="12.75">
      <c r="A32" s="17">
        <v>15</v>
      </c>
      <c r="B32" s="17">
        <f t="shared" si="0"/>
        <v>0.3</v>
      </c>
      <c r="C32" s="17">
        <f t="shared" si="18"/>
        <v>186.10060746922974</v>
      </c>
      <c r="D32" s="17">
        <f t="shared" si="17"/>
        <v>161.38788213676145</v>
      </c>
      <c r="E32" s="17">
        <f t="shared" si="1"/>
        <v>334.2639824911452</v>
      </c>
      <c r="F32" s="17">
        <f t="shared" si="2"/>
        <v>236.6609499652862</v>
      </c>
      <c r="G32" s="17">
        <f t="shared" si="3"/>
        <v>6.685279649822904</v>
      </c>
      <c r="H32" s="17">
        <f t="shared" si="3"/>
        <v>4.733218999305724</v>
      </c>
      <c r="I32" s="17">
        <f t="shared" si="4"/>
        <v>338.7552511334754</v>
      </c>
      <c r="J32" s="17">
        <f t="shared" si="5"/>
        <v>240.59437432605372</v>
      </c>
      <c r="K32" s="17">
        <f t="shared" si="6"/>
        <v>6.775105022669508</v>
      </c>
      <c r="L32" s="17">
        <f t="shared" si="6"/>
        <v>4.811887486521075</v>
      </c>
      <c r="M32" s="17">
        <f t="shared" si="7"/>
        <v>336.5992288945041</v>
      </c>
      <c r="N32" s="17">
        <f t="shared" si="8"/>
        <v>238.68525299926435</v>
      </c>
      <c r="O32" s="17">
        <f t="shared" si="9"/>
        <v>6.731984577890082</v>
      </c>
      <c r="P32" s="17">
        <f t="shared" si="10"/>
        <v>4.7737050599852875</v>
      </c>
      <c r="Q32" s="17">
        <f t="shared" si="11"/>
        <v>338.7790722432778</v>
      </c>
      <c r="R32" s="17">
        <f t="shared" si="12"/>
        <v>240.63076221812696</v>
      </c>
      <c r="S32" s="17">
        <f t="shared" si="13"/>
        <v>6.775581444865557</v>
      </c>
      <c r="T32" s="17">
        <f t="shared" si="14"/>
        <v>4.812615244362539</v>
      </c>
      <c r="U32" s="18">
        <f t="shared" si="15"/>
        <v>192.84644751853102</v>
      </c>
      <c r="V32" s="18">
        <f t="shared" si="16"/>
        <v>166.17405202620827</v>
      </c>
    </row>
    <row r="33" spans="1:22" ht="12.75">
      <c r="A33" s="17">
        <v>16</v>
      </c>
      <c r="B33" s="17">
        <f t="shared" si="0"/>
        <v>0.32</v>
      </c>
      <c r="C33" s="17">
        <f t="shared" si="18"/>
        <v>192.84644751853102</v>
      </c>
      <c r="D33" s="17">
        <f t="shared" si="17"/>
        <v>166.17405202620827</v>
      </c>
      <c r="E33" s="17">
        <f t="shared" si="1"/>
        <v>338.7857831819852</v>
      </c>
      <c r="F33" s="17">
        <f t="shared" si="2"/>
        <v>240.64213727957994</v>
      </c>
      <c r="G33" s="17">
        <f t="shared" si="3"/>
        <v>6.775715663639704</v>
      </c>
      <c r="H33" s="17">
        <f t="shared" si="3"/>
        <v>4.812842745591599</v>
      </c>
      <c r="I33" s="17">
        <f t="shared" si="4"/>
        <v>342.78837020532904</v>
      </c>
      <c r="J33" s="17">
        <f t="shared" si="5"/>
        <v>244.4717237395994</v>
      </c>
      <c r="K33" s="17">
        <f t="shared" si="6"/>
        <v>6.855767404106581</v>
      </c>
      <c r="L33" s="17">
        <f t="shared" si="6"/>
        <v>4.8894344747919884</v>
      </c>
      <c r="M33" s="17">
        <f t="shared" si="7"/>
        <v>340.8700096996822</v>
      </c>
      <c r="N33" s="17">
        <f t="shared" si="8"/>
        <v>242.614176842332</v>
      </c>
      <c r="O33" s="17">
        <f t="shared" si="9"/>
        <v>6.817400193993644</v>
      </c>
      <c r="P33" s="17">
        <f t="shared" si="10"/>
        <v>4.85228353684664</v>
      </c>
      <c r="Q33" s="17">
        <f t="shared" si="11"/>
        <v>342.8034820126916</v>
      </c>
      <c r="R33" s="17">
        <f t="shared" si="12"/>
        <v>244.5071112325973</v>
      </c>
      <c r="S33" s="17">
        <f t="shared" si="13"/>
        <v>6.856069640253832</v>
      </c>
      <c r="T33" s="17">
        <f t="shared" si="14"/>
        <v>4.890142224651946</v>
      </c>
      <c r="U33" s="18">
        <f t="shared" si="15"/>
        <v>199.6761342685467</v>
      </c>
      <c r="V33" s="18">
        <f t="shared" si="16"/>
        <v>171.0384555251284</v>
      </c>
    </row>
    <row r="34" spans="1:22" ht="12.75">
      <c r="A34" s="17">
        <v>17</v>
      </c>
      <c r="B34" s="17">
        <f t="shared" si="0"/>
        <v>0.34</v>
      </c>
      <c r="C34" s="17">
        <f t="shared" si="18"/>
        <v>199.6761342685467</v>
      </c>
      <c r="D34" s="17">
        <f t="shared" si="17"/>
        <v>171.0384555251284</v>
      </c>
      <c r="E34" s="17">
        <f t="shared" si="1"/>
        <v>342.80753657426646</v>
      </c>
      <c r="F34" s="17">
        <f t="shared" si="2"/>
        <v>244.5181625607947</v>
      </c>
      <c r="G34" s="17">
        <f t="shared" si="3"/>
        <v>6.85615073148533</v>
      </c>
      <c r="H34" s="17">
        <f t="shared" si="3"/>
        <v>4.890363251215894</v>
      </c>
      <c r="I34" s="17">
        <f t="shared" si="4"/>
        <v>346.29017700115304</v>
      </c>
      <c r="J34" s="17">
        <f t="shared" si="5"/>
        <v>248.23672639817892</v>
      </c>
      <c r="K34" s="17">
        <f t="shared" si="6"/>
        <v>6.925803540023061</v>
      </c>
      <c r="L34" s="17">
        <f t="shared" si="6"/>
        <v>4.964734527963579</v>
      </c>
      <c r="M34" s="17">
        <f t="shared" si="7"/>
        <v>344.6252935316614</v>
      </c>
      <c r="N34" s="17">
        <f t="shared" si="8"/>
        <v>246.43446428881592</v>
      </c>
      <c r="O34" s="17">
        <f t="shared" si="9"/>
        <v>6.892505870633228</v>
      </c>
      <c r="P34" s="17">
        <f t="shared" si="10"/>
        <v>4.9286892857763185</v>
      </c>
      <c r="Q34" s="17">
        <f t="shared" si="11"/>
        <v>346.29693589963875</v>
      </c>
      <c r="R34" s="17">
        <f t="shared" si="12"/>
        <v>248.27126594338202</v>
      </c>
      <c r="S34" s="17">
        <f t="shared" si="13"/>
        <v>6.925938717992775</v>
      </c>
      <c r="T34" s="17">
        <f t="shared" si="14"/>
        <v>4.9654253188676405</v>
      </c>
      <c r="U34" s="18">
        <f t="shared" si="15"/>
        <v>206.57925231367847</v>
      </c>
      <c r="V34" s="18">
        <f t="shared" si="16"/>
        <v>175.97889489138896</v>
      </c>
    </row>
    <row r="35" spans="1:22" ht="12.75">
      <c r="A35" s="17">
        <v>18</v>
      </c>
      <c r="B35" s="17">
        <f t="shared" si="0"/>
        <v>0.36</v>
      </c>
      <c r="C35" s="17">
        <f t="shared" si="18"/>
        <v>206.57925231367847</v>
      </c>
      <c r="D35" s="17">
        <f t="shared" si="17"/>
        <v>175.97889489138896</v>
      </c>
      <c r="E35" s="17">
        <f t="shared" si="1"/>
        <v>346.29844036299795</v>
      </c>
      <c r="F35" s="17">
        <f t="shared" si="2"/>
        <v>248.2820412762823</v>
      </c>
      <c r="G35" s="17">
        <f t="shared" si="3"/>
        <v>6.9259688072599594</v>
      </c>
      <c r="H35" s="17">
        <f t="shared" si="3"/>
        <v>4.965640825525647</v>
      </c>
      <c r="I35" s="17">
        <f t="shared" si="4"/>
        <v>349.2318125896513</v>
      </c>
      <c r="J35" s="17">
        <f t="shared" si="5"/>
        <v>251.88294021028864</v>
      </c>
      <c r="K35" s="17">
        <f t="shared" si="6"/>
        <v>6.9846362517930265</v>
      </c>
      <c r="L35" s="17">
        <f t="shared" si="6"/>
        <v>5.037658804205773</v>
      </c>
      <c r="M35" s="17">
        <f t="shared" si="7"/>
        <v>347.8353281489806</v>
      </c>
      <c r="N35" s="17">
        <f t="shared" si="8"/>
        <v>250.13941648458004</v>
      </c>
      <c r="O35" s="17">
        <f t="shared" si="9"/>
        <v>6.956706562979612</v>
      </c>
      <c r="P35" s="17">
        <f t="shared" si="10"/>
        <v>5.002788329691601</v>
      </c>
      <c r="Q35" s="17">
        <f t="shared" si="11"/>
        <v>349.2306703669528</v>
      </c>
      <c r="R35" s="17">
        <f t="shared" si="12"/>
        <v>251.91680224917553</v>
      </c>
      <c r="S35" s="17">
        <f t="shared" si="13"/>
        <v>6.984613407339055</v>
      </c>
      <c r="T35" s="17">
        <f t="shared" si="14"/>
        <v>5.03833604498351</v>
      </c>
      <c r="U35" s="18">
        <f t="shared" si="15"/>
        <v>213.5447969543692</v>
      </c>
      <c r="V35" s="18">
        <f t="shared" si="16"/>
        <v>180.99304008110627</v>
      </c>
    </row>
    <row r="36" spans="1:22" ht="12.75">
      <c r="A36" s="17">
        <v>19</v>
      </c>
      <c r="B36" s="17">
        <f t="shared" si="0"/>
        <v>0.38</v>
      </c>
      <c r="C36" s="17">
        <f t="shared" si="18"/>
        <v>213.5447969543692</v>
      </c>
      <c r="D36" s="17">
        <f t="shared" si="17"/>
        <v>180.99304008110627</v>
      </c>
      <c r="E36" s="17">
        <f t="shared" si="1"/>
        <v>349.2297619671639</v>
      </c>
      <c r="F36" s="17">
        <f t="shared" si="2"/>
        <v>251.92735561586392</v>
      </c>
      <c r="G36" s="17">
        <f t="shared" si="3"/>
        <v>6.984595239343278</v>
      </c>
      <c r="H36" s="17">
        <f t="shared" si="3"/>
        <v>5.0385471123172785</v>
      </c>
      <c r="I36" s="17">
        <f t="shared" si="4"/>
        <v>351.58680670676335</v>
      </c>
      <c r="J36" s="17">
        <f t="shared" si="5"/>
        <v>255.4045572479481</v>
      </c>
      <c r="K36" s="17">
        <f t="shared" si="6"/>
        <v>7.031736134135267</v>
      </c>
      <c r="L36" s="17">
        <f t="shared" si="6"/>
        <v>5.108091144958962</v>
      </c>
      <c r="M36" s="17">
        <f t="shared" si="7"/>
        <v>350.47258826680945</v>
      </c>
      <c r="N36" s="17">
        <f t="shared" si="8"/>
        <v>253.72293370581886</v>
      </c>
      <c r="O36" s="17">
        <f t="shared" si="9"/>
        <v>7.009451765336189</v>
      </c>
      <c r="P36" s="17">
        <f t="shared" si="10"/>
        <v>5.074458674116378</v>
      </c>
      <c r="Q36" s="17">
        <f t="shared" si="11"/>
        <v>351.5783066777238</v>
      </c>
      <c r="R36" s="17">
        <f t="shared" si="12"/>
        <v>255.43792861919482</v>
      </c>
      <c r="S36" s="17">
        <f t="shared" si="13"/>
        <v>7.031566133554476</v>
      </c>
      <c r="T36" s="17">
        <f t="shared" si="14"/>
        <v>5.108758572383897</v>
      </c>
      <c r="U36" s="18">
        <f t="shared" si="15"/>
        <v>220.56121981634263</v>
      </c>
      <c r="V36" s="18">
        <f t="shared" si="16"/>
        <v>186.07844096824826</v>
      </c>
    </row>
    <row r="37" spans="1:22" ht="12.75">
      <c r="A37" s="24">
        <v>20</v>
      </c>
      <c r="B37" s="24">
        <f t="shared" si="0"/>
        <v>0.4</v>
      </c>
      <c r="C37" s="24">
        <f t="shared" si="18"/>
        <v>220.56121981634263</v>
      </c>
      <c r="D37" s="24">
        <f t="shared" si="17"/>
        <v>186.07844096824826</v>
      </c>
      <c r="E37" s="24">
        <f>(2*C37/B37)+B37*B37*EXP(B37)</f>
        <v>1103.0447910333355</v>
      </c>
      <c r="F37" s="24">
        <f t="shared" si="2"/>
        <v>255.44831990036235</v>
      </c>
      <c r="G37" s="24">
        <f t="shared" si="3"/>
        <v>22.060895820666712</v>
      </c>
      <c r="H37" s="24">
        <f t="shared" si="3"/>
        <v>5.108966398007247</v>
      </c>
      <c r="I37" s="24">
        <f t="shared" si="4"/>
        <v>365.7247008890704</v>
      </c>
      <c r="J37" s="24">
        <f t="shared" si="5"/>
        <v>253.04960348036917</v>
      </c>
      <c r="K37" s="24">
        <f t="shared" si="6"/>
        <v>7.314494017781408</v>
      </c>
      <c r="L37" s="24">
        <f t="shared" si="6"/>
        <v>5.060992069607384</v>
      </c>
      <c r="M37" s="24">
        <f t="shared" si="7"/>
        <v>352.6752111418799</v>
      </c>
      <c r="N37" s="24">
        <f t="shared" si="8"/>
        <v>257.06532951996</v>
      </c>
      <c r="O37" s="24">
        <f t="shared" si="9"/>
        <v>7.053504222837598</v>
      </c>
      <c r="P37" s="24">
        <f t="shared" si="10"/>
        <v>5.141306590399201</v>
      </c>
      <c r="Q37" s="24">
        <f t="shared" si="11"/>
        <v>353.32106403363116</v>
      </c>
      <c r="R37" s="24">
        <f t="shared" si="12"/>
        <v>258.82564311809557</v>
      </c>
      <c r="S37" s="24">
        <f t="shared" si="13"/>
        <v>7.066421280672623</v>
      </c>
      <c r="T37" s="24">
        <f t="shared" si="14"/>
        <v>5.176512862361911</v>
      </c>
      <c r="U37" s="25">
        <f t="shared" si="15"/>
        <v>230.20510541343884</v>
      </c>
      <c r="V37" s="25">
        <f t="shared" si="16"/>
        <v>191.19345373164532</v>
      </c>
    </row>
    <row r="38" spans="1:22" ht="12.75">
      <c r="A38" s="26">
        <v>21</v>
      </c>
      <c r="B38" s="26">
        <f t="shared" si="0"/>
        <v>0.42</v>
      </c>
      <c r="C38" s="26">
        <f aca="true" t="shared" si="19" ref="C38:C67">U37</f>
        <v>230.20510541343884</v>
      </c>
      <c r="D38" s="26">
        <f aca="true" t="shared" si="20" ref="D38:D67">V37</f>
        <v>191.19345373164532</v>
      </c>
      <c r="E38" s="26">
        <f aca="true" t="shared" si="21" ref="E38:E67">(2*C38/B38)+B38*B38*EXP(B38)</f>
        <v>1096.4832617014533</v>
      </c>
      <c r="F38" s="26">
        <f aca="true" t="shared" si="22" ref="F38:F67">D38*(2-0.002*C38-0.001*D38)</f>
        <v>257.8045523721501</v>
      </c>
      <c r="G38" s="26">
        <f aca="true" t="shared" si="23" ref="G38:G67">$J$13*E38</f>
        <v>21.929665234029066</v>
      </c>
      <c r="H38" s="26">
        <f aca="true" t="shared" si="24" ref="H38:H67">$J$13*F38</f>
        <v>5.156091047443002</v>
      </c>
      <c r="I38" s="26">
        <f aca="true" t="shared" si="25" ref="I38:I67">(C38+G38)*(3-0.003*(C38+G38)-0.004*(D38+H38))</f>
        <v>367.6622944756093</v>
      </c>
      <c r="J38" s="26">
        <f aca="true" t="shared" si="26" ref="J38:J67">(D38+H38)*(2-0.002*(C38+G38)-0.001*(D38+H38))</f>
        <v>255.1328509440011</v>
      </c>
      <c r="K38" s="26">
        <f aca="true" t="shared" si="27" ref="K38:K67">$J$13*I38</f>
        <v>7.353245889512187</v>
      </c>
      <c r="L38" s="26">
        <f aca="true" t="shared" si="28" ref="L38:L67">$J$13*J38</f>
        <v>5.102657018880022</v>
      </c>
      <c r="M38" s="26">
        <f aca="true" t="shared" si="29" ref="M38:M67">(C38+K38/2)*(3-0.003*(C38+K38/2)-0.004*(D38+L38/2))</f>
        <v>356.2897383714267</v>
      </c>
      <c r="N38" s="26">
        <f aca="true" t="shared" si="30" ref="N38:N67">(D38+L38/2)*(2-0.002*(C38+K38/2)-0.001*(D38+L38/2))</f>
        <v>259.3257947746707</v>
      </c>
      <c r="O38" s="26">
        <f aca="true" t="shared" si="31" ref="O38:O67">$J$13*M38</f>
        <v>7.125794767428535</v>
      </c>
      <c r="P38" s="26">
        <f aca="true" t="shared" si="32" ref="P38:P67">$J$13*N38</f>
        <v>5.1865158954934145</v>
      </c>
      <c r="Q38" s="26">
        <f aca="true" t="shared" si="33" ref="Q38:Q67">(C38+O38)*(3-0.003*(C38+O38)-0.004*(D38+P38))</f>
        <v>356.5866921242187</v>
      </c>
      <c r="R38" s="26">
        <f aca="true" t="shared" si="34" ref="R38:R67">(D38+P38)*(2-0.002*(C38+O38)-0.001*(D38+P38))</f>
        <v>260.9807768453211</v>
      </c>
      <c r="S38" s="26">
        <f aca="true" t="shared" si="35" ref="S38:S67">$J$13*Q38</f>
        <v>7.131733842484374</v>
      </c>
      <c r="T38" s="26">
        <f aca="true" t="shared" si="36" ref="T38:T67">$J$13*R38</f>
        <v>5.219615536906422</v>
      </c>
      <c r="U38" s="27">
        <f aca="true" t="shared" si="37" ref="U38:U67">C38+(G38+2*K38+2*O38+S38)/6</f>
        <v>239.875018811838</v>
      </c>
      <c r="V38" s="27">
        <f aca="true" t="shared" si="38" ref="V38:V67">D38+(H38+2*L38+2*P38+T38)/6</f>
        <v>196.35246246716136</v>
      </c>
    </row>
    <row r="39" spans="1:22" ht="12.75">
      <c r="A39" s="26">
        <v>22</v>
      </c>
      <c r="B39" s="26">
        <f t="shared" si="0"/>
        <v>0.44</v>
      </c>
      <c r="C39" s="26">
        <f t="shared" si="19"/>
        <v>239.875018811838</v>
      </c>
      <c r="D39" s="26">
        <f t="shared" si="20"/>
        <v>196.35246246716136</v>
      </c>
      <c r="E39" s="26">
        <f t="shared" si="21"/>
        <v>1090.6415987167675</v>
      </c>
      <c r="F39" s="26">
        <f t="shared" si="22"/>
        <v>259.95053416128263</v>
      </c>
      <c r="G39" s="26">
        <f t="shared" si="23"/>
        <v>21.81283197433535</v>
      </c>
      <c r="H39" s="26">
        <f t="shared" si="24"/>
        <v>5.199010683225652</v>
      </c>
      <c r="I39" s="26">
        <f t="shared" si="25"/>
        <v>368.6476712852129</v>
      </c>
      <c r="J39" s="26">
        <f t="shared" si="26"/>
        <v>256.99280630865906</v>
      </c>
      <c r="K39" s="26">
        <f t="shared" si="27"/>
        <v>7.3729534257042575</v>
      </c>
      <c r="L39" s="26">
        <f t="shared" si="28"/>
        <v>5.139856126173181</v>
      </c>
      <c r="M39" s="26">
        <f t="shared" si="29"/>
        <v>358.91854054382486</v>
      </c>
      <c r="N39" s="26">
        <f t="shared" si="30"/>
        <v>261.37499374444013</v>
      </c>
      <c r="O39" s="26">
        <f t="shared" si="31"/>
        <v>7.178370810876498</v>
      </c>
      <c r="P39" s="26">
        <f t="shared" si="32"/>
        <v>5.227499874888803</v>
      </c>
      <c r="Q39" s="26">
        <f t="shared" si="33"/>
        <v>358.8499849894347</v>
      </c>
      <c r="R39" s="26">
        <f t="shared" si="34"/>
        <v>262.9234175130327</v>
      </c>
      <c r="S39" s="26">
        <f t="shared" si="35"/>
        <v>7.176999699788694</v>
      </c>
      <c r="T39" s="26">
        <f t="shared" si="36"/>
        <v>5.258468350260654</v>
      </c>
      <c r="U39" s="27">
        <f t="shared" si="37"/>
        <v>249.5570988363856</v>
      </c>
      <c r="V39" s="27">
        <f t="shared" si="38"/>
        <v>201.55116097309642</v>
      </c>
    </row>
    <row r="40" spans="1:22" ht="12.75">
      <c r="A40" s="26">
        <v>23</v>
      </c>
      <c r="B40" s="26">
        <f t="shared" si="0"/>
        <v>0.46</v>
      </c>
      <c r="C40" s="26">
        <f t="shared" si="19"/>
        <v>249.5570988363856</v>
      </c>
      <c r="D40" s="26">
        <f t="shared" si="20"/>
        <v>201.55116097309642</v>
      </c>
      <c r="E40" s="26">
        <f t="shared" si="21"/>
        <v>1085.366054561249</v>
      </c>
      <c r="F40" s="26">
        <f t="shared" si="22"/>
        <v>261.88240545748727</v>
      </c>
      <c r="G40" s="26">
        <f t="shared" si="23"/>
        <v>21.70732109122498</v>
      </c>
      <c r="H40" s="26">
        <f t="shared" si="24"/>
        <v>5.237648109149745</v>
      </c>
      <c r="I40" s="26">
        <f t="shared" si="25"/>
        <v>368.6623178539749</v>
      </c>
      <c r="J40" s="26">
        <f t="shared" si="26"/>
        <v>258.6271139164048</v>
      </c>
      <c r="K40" s="26">
        <f t="shared" si="27"/>
        <v>7.373246357079498</v>
      </c>
      <c r="L40" s="26">
        <f t="shared" si="28"/>
        <v>5.1725422783280965</v>
      </c>
      <c r="M40" s="26">
        <f t="shared" si="29"/>
        <v>360.54792538214576</v>
      </c>
      <c r="N40" s="26">
        <f t="shared" si="30"/>
        <v>263.20972681377725</v>
      </c>
      <c r="O40" s="26">
        <f t="shared" si="31"/>
        <v>7.210958507642915</v>
      </c>
      <c r="P40" s="26">
        <f t="shared" si="32"/>
        <v>5.264194536275546</v>
      </c>
      <c r="Q40" s="26">
        <f t="shared" si="33"/>
        <v>360.1003579631823</v>
      </c>
      <c r="R40" s="26">
        <f t="shared" si="34"/>
        <v>264.65096561816387</v>
      </c>
      <c r="S40" s="26">
        <f t="shared" si="35"/>
        <v>7.202007159263647</v>
      </c>
      <c r="T40" s="26">
        <f t="shared" si="36"/>
        <v>5.293019312363278</v>
      </c>
      <c r="U40" s="27">
        <f t="shared" si="37"/>
        <v>259.23672183304114</v>
      </c>
      <c r="V40" s="27">
        <f t="shared" si="38"/>
        <v>206.7851844815498</v>
      </c>
    </row>
    <row r="41" spans="1:28" ht="12.75" customHeight="1">
      <c r="A41" s="26">
        <v>24</v>
      </c>
      <c r="B41" s="26">
        <f t="shared" si="0"/>
        <v>0.48</v>
      </c>
      <c r="C41" s="26">
        <f t="shared" si="19"/>
        <v>259.23672183304114</v>
      </c>
      <c r="D41" s="26">
        <f t="shared" si="20"/>
        <v>206.7851844815498</v>
      </c>
      <c r="E41" s="26">
        <f t="shared" si="21"/>
        <v>1080.5253511799367</v>
      </c>
      <c r="F41" s="26">
        <f t="shared" si="22"/>
        <v>263.5976297447558</v>
      </c>
      <c r="G41" s="26">
        <f t="shared" si="23"/>
        <v>21.610507023598736</v>
      </c>
      <c r="H41" s="26">
        <f t="shared" si="24"/>
        <v>5.271952594895116</v>
      </c>
      <c r="I41" s="26">
        <f t="shared" si="25"/>
        <v>367.69355147178936</v>
      </c>
      <c r="J41" s="26">
        <f t="shared" si="26"/>
        <v>260.0347261534473</v>
      </c>
      <c r="K41" s="26">
        <f t="shared" si="27"/>
        <v>7.353871029435787</v>
      </c>
      <c r="L41" s="26">
        <f t="shared" si="28"/>
        <v>5.200694523068946</v>
      </c>
      <c r="M41" s="26">
        <f t="shared" si="29"/>
        <v>361.1689345982342</v>
      </c>
      <c r="N41" s="26">
        <f t="shared" si="30"/>
        <v>264.8281306902752</v>
      </c>
      <c r="O41" s="26">
        <f t="shared" si="31"/>
        <v>7.223378691964684</v>
      </c>
      <c r="P41" s="26">
        <f t="shared" si="32"/>
        <v>5.296562613805504</v>
      </c>
      <c r="Q41" s="26">
        <f t="shared" si="33"/>
        <v>360.33205145743983</v>
      </c>
      <c r="R41" s="26">
        <f t="shared" si="34"/>
        <v>266.1621794385979</v>
      </c>
      <c r="S41" s="26">
        <f t="shared" si="35"/>
        <v>7.206641029148797</v>
      </c>
      <c r="T41" s="26">
        <f t="shared" si="36"/>
        <v>5.323243588771958</v>
      </c>
      <c r="U41" s="27">
        <f t="shared" si="37"/>
        <v>268.8986630822992</v>
      </c>
      <c r="V41" s="27">
        <f t="shared" si="38"/>
        <v>212.05013622445247</v>
      </c>
      <c r="X41" s="40" t="s">
        <v>51</v>
      </c>
      <c r="Y41" s="40"/>
      <c r="Z41" s="40"/>
      <c r="AA41" s="40"/>
      <c r="AB41" s="40"/>
    </row>
    <row r="42" spans="1:28" ht="12.75">
      <c r="A42" s="26">
        <v>25</v>
      </c>
      <c r="B42" s="26">
        <f t="shared" si="0"/>
        <v>0.5</v>
      </c>
      <c r="C42" s="26">
        <f t="shared" si="19"/>
        <v>268.8986630822992</v>
      </c>
      <c r="D42" s="26">
        <f t="shared" si="20"/>
        <v>212.05013622445247</v>
      </c>
      <c r="E42" s="26">
        <f t="shared" si="21"/>
        <v>1076.0068326468718</v>
      </c>
      <c r="F42" s="26">
        <f t="shared" si="22"/>
        <v>265.0950159017467</v>
      </c>
      <c r="G42" s="26">
        <f t="shared" si="23"/>
        <v>21.520136652937435</v>
      </c>
      <c r="H42" s="26">
        <f t="shared" si="24"/>
        <v>5.301900318034934</v>
      </c>
      <c r="I42" s="26">
        <f t="shared" si="25"/>
        <v>365.7346911960295</v>
      </c>
      <c r="J42" s="26">
        <f t="shared" si="26"/>
        <v>261.2159301504511</v>
      </c>
      <c r="K42" s="26">
        <f t="shared" si="27"/>
        <v>7.31469382392059</v>
      </c>
      <c r="L42" s="26">
        <f t="shared" si="28"/>
        <v>5.224318603009022</v>
      </c>
      <c r="M42" s="26">
        <f t="shared" si="29"/>
        <v>360.77769917175226</v>
      </c>
      <c r="N42" s="26">
        <f t="shared" si="30"/>
        <v>266.22969240191384</v>
      </c>
      <c r="O42" s="26">
        <f t="shared" si="31"/>
        <v>7.215553983435045</v>
      </c>
      <c r="P42" s="26">
        <f t="shared" si="32"/>
        <v>5.324593848038277</v>
      </c>
      <c r="Q42" s="26">
        <f t="shared" si="33"/>
        <v>359.54445498436803</v>
      </c>
      <c r="R42" s="26">
        <f t="shared" si="34"/>
        <v>267.45718006321107</v>
      </c>
      <c r="S42" s="26">
        <f t="shared" si="35"/>
        <v>7.190889099687361</v>
      </c>
      <c r="T42" s="26">
        <f t="shared" si="36"/>
        <v>5.349143601264221</v>
      </c>
      <c r="U42" s="27">
        <f t="shared" si="37"/>
        <v>278.5272499768552</v>
      </c>
      <c r="V42" s="27">
        <f t="shared" si="38"/>
        <v>217.34161436135142</v>
      </c>
      <c r="X42" s="40"/>
      <c r="Y42" s="40"/>
      <c r="Z42" s="40"/>
      <c r="AA42" s="40"/>
      <c r="AB42" s="40"/>
    </row>
    <row r="43" spans="1:28" ht="12.75">
      <c r="A43" s="26">
        <v>26</v>
      </c>
      <c r="B43" s="26">
        <f t="shared" si="0"/>
        <v>0.52</v>
      </c>
      <c r="C43" s="26">
        <f t="shared" si="19"/>
        <v>278.5272499768552</v>
      </c>
      <c r="D43" s="26">
        <f t="shared" si="20"/>
        <v>217.34161436135142</v>
      </c>
      <c r="E43" s="26">
        <f t="shared" si="21"/>
        <v>1071.713474033614</v>
      </c>
      <c r="F43" s="26">
        <f t="shared" si="22"/>
        <v>266.3747270823097</v>
      </c>
      <c r="G43" s="26">
        <f t="shared" si="23"/>
        <v>21.434269480672278</v>
      </c>
      <c r="H43" s="26">
        <f t="shared" si="24"/>
        <v>5.327494541646193</v>
      </c>
      <c r="I43" s="26">
        <f t="shared" si="25"/>
        <v>362.78516193558926</v>
      </c>
      <c r="J43" s="26">
        <f t="shared" si="26"/>
        <v>262.17235726074654</v>
      </c>
      <c r="K43" s="26">
        <f t="shared" si="27"/>
        <v>7.255703238711785</v>
      </c>
      <c r="L43" s="26">
        <f t="shared" si="28"/>
        <v>5.2434471452149305</v>
      </c>
      <c r="M43" s="26">
        <f t="shared" si="29"/>
        <v>359.37568886953716</v>
      </c>
      <c r="N43" s="26">
        <f t="shared" si="30"/>
        <v>267.41524990847296</v>
      </c>
      <c r="O43" s="26">
        <f t="shared" si="31"/>
        <v>7.187513777390743</v>
      </c>
      <c r="P43" s="26">
        <f t="shared" si="32"/>
        <v>5.34830499816946</v>
      </c>
      <c r="Q43" s="26">
        <f t="shared" si="33"/>
        <v>357.74232178027376</v>
      </c>
      <c r="R43" s="26">
        <f t="shared" si="34"/>
        <v>268.53744313417667</v>
      </c>
      <c r="S43" s="26">
        <f t="shared" si="35"/>
        <v>7.154846435605475</v>
      </c>
      <c r="T43" s="26">
        <f t="shared" si="36"/>
        <v>5.370748862683533</v>
      </c>
      <c r="U43" s="27">
        <f t="shared" si="37"/>
        <v>288.10650830160233</v>
      </c>
      <c r="V43" s="27">
        <f t="shared" si="38"/>
        <v>222.6552389765345</v>
      </c>
      <c r="X43" s="40"/>
      <c r="Y43" s="40"/>
      <c r="Z43" s="40"/>
      <c r="AA43" s="40"/>
      <c r="AB43" s="40"/>
    </row>
    <row r="44" spans="1:28" ht="12.75">
      <c r="A44" s="26">
        <v>27</v>
      </c>
      <c r="B44" s="26">
        <f t="shared" si="0"/>
        <v>0.54</v>
      </c>
      <c r="C44" s="26">
        <f t="shared" si="19"/>
        <v>288.10650830160233</v>
      </c>
      <c r="D44" s="26">
        <f t="shared" si="20"/>
        <v>222.6552389765345</v>
      </c>
      <c r="E44" s="26">
        <f t="shared" si="21"/>
        <v>1067.5615294587994</v>
      </c>
      <c r="F44" s="26">
        <f t="shared" si="22"/>
        <v>267.4382755961949</v>
      </c>
      <c r="G44" s="26">
        <f t="shared" si="23"/>
        <v>21.35123058917599</v>
      </c>
      <c r="H44" s="26">
        <f t="shared" si="24"/>
        <v>5.348765511923898</v>
      </c>
      <c r="I44" s="26">
        <f t="shared" si="25"/>
        <v>358.8505254459908</v>
      </c>
      <c r="J44" s="26">
        <f t="shared" si="26"/>
        <v>262.9069755400614</v>
      </c>
      <c r="K44" s="26">
        <f t="shared" si="27"/>
        <v>7.177010508919816</v>
      </c>
      <c r="L44" s="26">
        <f t="shared" si="28"/>
        <v>5.258139510801228</v>
      </c>
      <c r="M44" s="26">
        <f t="shared" si="29"/>
        <v>356.9698599096531</v>
      </c>
      <c r="N44" s="26">
        <f t="shared" si="30"/>
        <v>268.3869787239845</v>
      </c>
      <c r="O44" s="26">
        <f t="shared" si="31"/>
        <v>7.139397198193063</v>
      </c>
      <c r="P44" s="26">
        <f t="shared" si="32"/>
        <v>5.36773957447969</v>
      </c>
      <c r="Q44" s="26">
        <f t="shared" si="33"/>
        <v>354.93587924798544</v>
      </c>
      <c r="R44" s="26">
        <f t="shared" si="34"/>
        <v>269.4057768006429</v>
      </c>
      <c r="S44" s="26">
        <f t="shared" si="35"/>
        <v>7.098717584959709</v>
      </c>
      <c r="T44" s="26">
        <f t="shared" si="36"/>
        <v>5.388115536012858</v>
      </c>
      <c r="U44" s="27">
        <f t="shared" si="37"/>
        <v>297.6203022329959</v>
      </c>
      <c r="V44" s="27">
        <f t="shared" si="38"/>
        <v>227.98667884628426</v>
      </c>
      <c r="X44" s="40"/>
      <c r="Y44" s="40"/>
      <c r="Z44" s="40"/>
      <c r="AA44" s="40"/>
      <c r="AB44" s="40"/>
    </row>
    <row r="45" spans="1:28" ht="12.75">
      <c r="A45" s="26">
        <v>28</v>
      </c>
      <c r="B45" s="26">
        <f t="shared" si="0"/>
        <v>0.56</v>
      </c>
      <c r="C45" s="26">
        <f t="shared" si="19"/>
        <v>297.6203022329959</v>
      </c>
      <c r="D45" s="26">
        <f t="shared" si="20"/>
        <v>227.98667884628426</v>
      </c>
      <c r="E45" s="26">
        <f t="shared" si="21"/>
        <v>1063.478661728221</v>
      </c>
      <c r="F45" s="26">
        <f t="shared" si="22"/>
        <v>268.28850343455355</v>
      </c>
      <c r="G45" s="26">
        <f t="shared" si="23"/>
        <v>21.26957323456442</v>
      </c>
      <c r="H45" s="26">
        <f t="shared" si="24"/>
        <v>5.365770068691071</v>
      </c>
      <c r="I45" s="26">
        <f t="shared" si="25"/>
        <v>353.9424348773457</v>
      </c>
      <c r="J45" s="26">
        <f t="shared" si="26"/>
        <v>263.42406566624106</v>
      </c>
      <c r="K45" s="26">
        <f t="shared" si="27"/>
        <v>7.078848697546914</v>
      </c>
      <c r="L45" s="26">
        <f t="shared" si="28"/>
        <v>5.268481313324822</v>
      </c>
      <c r="M45" s="26">
        <f t="shared" si="29"/>
        <v>353.5727047547152</v>
      </c>
      <c r="N45" s="26">
        <f t="shared" si="30"/>
        <v>269.1483643704214</v>
      </c>
      <c r="O45" s="26">
        <f t="shared" si="31"/>
        <v>7.071454095094303</v>
      </c>
      <c r="P45" s="26">
        <f t="shared" si="32"/>
        <v>5.3829672874084284</v>
      </c>
      <c r="Q45" s="26">
        <f t="shared" si="33"/>
        <v>351.1408404448227</v>
      </c>
      <c r="R45" s="26">
        <f t="shared" si="34"/>
        <v>270.066285822541</v>
      </c>
      <c r="S45" s="26">
        <f t="shared" si="35"/>
        <v>7.0228168088964535</v>
      </c>
      <c r="T45" s="26">
        <f t="shared" si="36"/>
        <v>5.4013257164508195</v>
      </c>
      <c r="U45" s="27">
        <f t="shared" si="37"/>
        <v>307.0524681711198</v>
      </c>
      <c r="V45" s="27">
        <f t="shared" si="38"/>
        <v>233.33167767738567</v>
      </c>
      <c r="X45" s="40"/>
      <c r="Y45" s="40"/>
      <c r="Z45" s="40"/>
      <c r="AA45" s="40"/>
      <c r="AB45" s="40"/>
    </row>
    <row r="46" spans="1:28" ht="12.75">
      <c r="A46" s="26">
        <v>29</v>
      </c>
      <c r="B46" s="26">
        <f t="shared" si="0"/>
        <v>0.58</v>
      </c>
      <c r="C46" s="26">
        <f t="shared" si="19"/>
        <v>307.0524681711198</v>
      </c>
      <c r="D46" s="26">
        <f t="shared" si="20"/>
        <v>233.33167767738567</v>
      </c>
      <c r="E46" s="26">
        <f t="shared" si="21"/>
        <v>1059.4024377112762</v>
      </c>
      <c r="F46" s="26">
        <f t="shared" si="22"/>
        <v>268.92954848032906</v>
      </c>
      <c r="G46" s="26">
        <f t="shared" si="23"/>
        <v>21.188048754225523</v>
      </c>
      <c r="H46" s="26">
        <f t="shared" si="24"/>
        <v>5.378590969606582</v>
      </c>
      <c r="I46" s="26">
        <f t="shared" si="25"/>
        <v>348.0785120174751</v>
      </c>
      <c r="J46" s="26">
        <f t="shared" si="26"/>
        <v>263.72918098431177</v>
      </c>
      <c r="K46" s="26">
        <f t="shared" si="27"/>
        <v>6.961570240349502</v>
      </c>
      <c r="L46" s="26">
        <f t="shared" si="28"/>
        <v>5.2745836196862355</v>
      </c>
      <c r="M46" s="26">
        <f t="shared" si="29"/>
        <v>349.2022085922043</v>
      </c>
      <c r="N46" s="26">
        <f t="shared" si="30"/>
        <v>269.7041608722661</v>
      </c>
      <c r="O46" s="26">
        <f t="shared" si="31"/>
        <v>6.9840441718440855</v>
      </c>
      <c r="P46" s="26">
        <f t="shared" si="32"/>
        <v>5.3940832174453215</v>
      </c>
      <c r="Q46" s="26">
        <f t="shared" si="33"/>
        <v>346.3783223439619</v>
      </c>
      <c r="R46" s="26">
        <f t="shared" si="34"/>
        <v>270.5243221591799</v>
      </c>
      <c r="S46" s="26">
        <f t="shared" si="35"/>
        <v>6.927566446879238</v>
      </c>
      <c r="T46" s="26">
        <f t="shared" si="36"/>
        <v>5.410486443183599</v>
      </c>
      <c r="U46" s="27">
        <f t="shared" si="37"/>
        <v>316.38694217536846</v>
      </c>
      <c r="V46" s="27">
        <f t="shared" si="38"/>
        <v>238.68607952522788</v>
      </c>
      <c r="X46" s="40"/>
      <c r="Y46" s="40"/>
      <c r="Z46" s="40"/>
      <c r="AA46" s="40"/>
      <c r="AB46" s="40"/>
    </row>
    <row r="47" spans="1:22" ht="12.75">
      <c r="A47" s="26">
        <v>30</v>
      </c>
      <c r="B47" s="26">
        <f t="shared" si="0"/>
        <v>0.6</v>
      </c>
      <c r="C47" s="26">
        <f t="shared" si="19"/>
        <v>316.38694217536846</v>
      </c>
      <c r="D47" s="26">
        <f t="shared" si="20"/>
        <v>238.68607952522788</v>
      </c>
      <c r="E47" s="26">
        <f t="shared" si="21"/>
        <v>1055.2791033527021</v>
      </c>
      <c r="F47" s="26">
        <f t="shared" si="22"/>
        <v>269.366796809705</v>
      </c>
      <c r="G47" s="26">
        <f t="shared" si="23"/>
        <v>21.105582067054044</v>
      </c>
      <c r="H47" s="26">
        <f t="shared" si="24"/>
        <v>5.3873359361941</v>
      </c>
      <c r="I47" s="26">
        <f t="shared" si="25"/>
        <v>341.28214863052176</v>
      </c>
      <c r="J47" s="26">
        <f t="shared" si="26"/>
        <v>263.82909261875045</v>
      </c>
      <c r="K47" s="26">
        <f t="shared" si="27"/>
        <v>6.825642972610435</v>
      </c>
      <c r="L47" s="26">
        <f t="shared" si="28"/>
        <v>5.276581852375009</v>
      </c>
      <c r="M47" s="26">
        <f t="shared" si="29"/>
        <v>343.8817179261746</v>
      </c>
      <c r="N47" s="26">
        <f t="shared" si="30"/>
        <v>270.0603358567292</v>
      </c>
      <c r="O47" s="26">
        <f t="shared" si="31"/>
        <v>6.877634358523492</v>
      </c>
      <c r="P47" s="26">
        <f t="shared" si="32"/>
        <v>5.401206717134584</v>
      </c>
      <c r="Q47" s="26">
        <f t="shared" si="33"/>
        <v>340.6746773789896</v>
      </c>
      <c r="R47" s="26">
        <f t="shared" si="34"/>
        <v>270.7864227306756</v>
      </c>
      <c r="S47" s="26">
        <f t="shared" si="35"/>
        <v>6.813493547579792</v>
      </c>
      <c r="T47" s="26">
        <f t="shared" si="36"/>
        <v>5.415728454613513</v>
      </c>
      <c r="U47" s="27">
        <f t="shared" si="37"/>
        <v>325.6078805548521</v>
      </c>
      <c r="V47" s="27">
        <f t="shared" si="38"/>
        <v>244.04585311353236</v>
      </c>
    </row>
    <row r="48" spans="1:22" ht="12.75">
      <c r="A48" s="26">
        <v>31</v>
      </c>
      <c r="B48" s="26">
        <f t="shared" si="0"/>
        <v>0.62</v>
      </c>
      <c r="C48" s="26">
        <f t="shared" si="19"/>
        <v>325.6078805548521</v>
      </c>
      <c r="D48" s="26">
        <f t="shared" si="20"/>
        <v>244.04585311353236</v>
      </c>
      <c r="E48" s="26">
        <f t="shared" si="21"/>
        <v>1051.0625737291311</v>
      </c>
      <c r="F48" s="26">
        <f t="shared" si="22"/>
        <v>269.60682182415684</v>
      </c>
      <c r="G48" s="26">
        <f t="shared" si="23"/>
        <v>21.021251474582623</v>
      </c>
      <c r="H48" s="26">
        <f t="shared" si="24"/>
        <v>5.392136436483137</v>
      </c>
      <c r="I48" s="26">
        <f t="shared" si="25"/>
        <v>333.58223532231</v>
      </c>
      <c r="J48" s="26">
        <f t="shared" si="26"/>
        <v>263.7317208434991</v>
      </c>
      <c r="K48" s="26">
        <f t="shared" si="27"/>
        <v>6.6716447064462</v>
      </c>
      <c r="L48" s="26">
        <f t="shared" si="28"/>
        <v>5.274634416869982</v>
      </c>
      <c r="M48" s="26">
        <f t="shared" si="29"/>
        <v>337.63972771235206</v>
      </c>
      <c r="N48" s="26">
        <f t="shared" si="30"/>
        <v>270.2240031422152</v>
      </c>
      <c r="O48" s="26">
        <f t="shared" si="31"/>
        <v>6.752794554247041</v>
      </c>
      <c r="P48" s="26">
        <f t="shared" si="32"/>
        <v>5.404480062844304</v>
      </c>
      <c r="Q48" s="26">
        <f t="shared" si="33"/>
        <v>334.06124568760794</v>
      </c>
      <c r="R48" s="26">
        <f t="shared" si="34"/>
        <v>270.86023534956746</v>
      </c>
      <c r="S48" s="26">
        <f t="shared" si="35"/>
        <v>6.681224913752159</v>
      </c>
      <c r="T48" s="26">
        <f t="shared" si="36"/>
        <v>5.417204706991349</v>
      </c>
      <c r="U48" s="27">
        <f t="shared" si="37"/>
        <v>334.6997730398056</v>
      </c>
      <c r="V48" s="27">
        <f t="shared" si="38"/>
        <v>249.40711479734955</v>
      </c>
    </row>
    <row r="49" spans="1:22" ht="12.75">
      <c r="A49" s="26">
        <v>32</v>
      </c>
      <c r="B49" s="26">
        <f t="shared" si="0"/>
        <v>0.64</v>
      </c>
      <c r="C49" s="26">
        <f t="shared" si="19"/>
        <v>334.6997730398056</v>
      </c>
      <c r="D49" s="26">
        <f t="shared" si="20"/>
        <v>249.40711479734955</v>
      </c>
      <c r="E49" s="26">
        <f t="shared" si="21"/>
        <v>1046.7135893175557</v>
      </c>
      <c r="F49" s="26">
        <f t="shared" si="22"/>
        <v>269.65731124878954</v>
      </c>
      <c r="G49" s="26">
        <f t="shared" si="23"/>
        <v>20.934271786351115</v>
      </c>
      <c r="H49" s="26">
        <f t="shared" si="24"/>
        <v>5.393146224975791</v>
      </c>
      <c r="I49" s="26">
        <f t="shared" si="25"/>
        <v>325.0128231597112</v>
      </c>
      <c r="J49" s="26">
        <f t="shared" si="26"/>
        <v>263.44605412734535</v>
      </c>
      <c r="K49" s="26">
        <f t="shared" si="27"/>
        <v>6.500256463194225</v>
      </c>
      <c r="L49" s="26">
        <f t="shared" si="28"/>
        <v>5.268921082546907</v>
      </c>
      <c r="M49" s="26">
        <f t="shared" si="29"/>
        <v>330.5095944982497</v>
      </c>
      <c r="N49" s="26">
        <f t="shared" si="30"/>
        <v>270.2033439741183</v>
      </c>
      <c r="O49" s="26">
        <f t="shared" si="31"/>
        <v>6.6101918899649945</v>
      </c>
      <c r="P49" s="26">
        <f t="shared" si="32"/>
        <v>5.404066879482366</v>
      </c>
      <c r="Q49" s="26">
        <f t="shared" si="33"/>
        <v>326.5740363808965</v>
      </c>
      <c r="R49" s="26">
        <f t="shared" si="34"/>
        <v>270.75443408245457</v>
      </c>
      <c r="S49" s="26">
        <f t="shared" si="35"/>
        <v>6.53148072761793</v>
      </c>
      <c r="T49" s="26">
        <f t="shared" si="36"/>
        <v>5.415088681649092</v>
      </c>
      <c r="U49" s="27">
        <f t="shared" si="37"/>
        <v>343.64754790985353</v>
      </c>
      <c r="V49" s="27">
        <f t="shared" si="38"/>
        <v>254.7661499357968</v>
      </c>
    </row>
    <row r="50" spans="1:22" ht="12.75">
      <c r="A50" s="26">
        <v>33</v>
      </c>
      <c r="B50" s="26">
        <f t="shared" si="0"/>
        <v>0.66</v>
      </c>
      <c r="C50" s="26">
        <f t="shared" si="19"/>
        <v>343.64754790985353</v>
      </c>
      <c r="D50" s="26">
        <f t="shared" si="20"/>
        <v>254.7661499357968</v>
      </c>
      <c r="E50" s="26">
        <f t="shared" si="21"/>
        <v>1042.1990013283005</v>
      </c>
      <c r="F50" s="26">
        <f t="shared" si="22"/>
        <v>269.5269832867434</v>
      </c>
      <c r="G50" s="26">
        <f t="shared" si="23"/>
        <v>20.843980026566012</v>
      </c>
      <c r="H50" s="26">
        <f t="shared" si="24"/>
        <v>5.3905396657348685</v>
      </c>
      <c r="I50" s="26">
        <f t="shared" si="25"/>
        <v>315.6127248140091</v>
      </c>
      <c r="J50" s="26">
        <f t="shared" si="26"/>
        <v>262.9820574671494</v>
      </c>
      <c r="K50" s="26">
        <f t="shared" si="27"/>
        <v>6.312254496280182</v>
      </c>
      <c r="L50" s="26">
        <f t="shared" si="28"/>
        <v>5.259641149342988</v>
      </c>
      <c r="M50" s="26">
        <f t="shared" si="29"/>
        <v>322.5291839891516</v>
      </c>
      <c r="N50" s="26">
        <f t="shared" si="30"/>
        <v>270.0075182981328</v>
      </c>
      <c r="O50" s="26">
        <f t="shared" si="31"/>
        <v>6.450583679783032</v>
      </c>
      <c r="P50" s="26">
        <f t="shared" si="32"/>
        <v>5.400150365962657</v>
      </c>
      <c r="Q50" s="26">
        <f t="shared" si="33"/>
        <v>318.25334698830903</v>
      </c>
      <c r="R50" s="26">
        <f t="shared" si="34"/>
        <v>270.4786255143451</v>
      </c>
      <c r="S50" s="26">
        <f t="shared" si="35"/>
        <v>6.365066939766181</v>
      </c>
      <c r="T50" s="26">
        <f t="shared" si="36"/>
        <v>5.4095725102869014</v>
      </c>
      <c r="U50" s="27">
        <f t="shared" si="37"/>
        <v>352.43666846292996</v>
      </c>
      <c r="V50" s="27">
        <f t="shared" si="38"/>
        <v>260.1194324702356</v>
      </c>
    </row>
    <row r="51" spans="1:22" ht="12.75">
      <c r="A51" s="26">
        <v>34</v>
      </c>
      <c r="B51" s="26">
        <f t="shared" si="0"/>
        <v>0.68</v>
      </c>
      <c r="C51" s="26">
        <f t="shared" si="19"/>
        <v>352.43666846292996</v>
      </c>
      <c r="D51" s="26">
        <f t="shared" si="20"/>
        <v>260.1194324702356</v>
      </c>
      <c r="E51" s="26">
        <f t="shared" si="21"/>
        <v>1037.4911577190596</v>
      </c>
      <c r="F51" s="26">
        <f t="shared" si="22"/>
        <v>269.2254934272779</v>
      </c>
      <c r="G51" s="26">
        <f t="shared" si="23"/>
        <v>20.749823154381193</v>
      </c>
      <c r="H51" s="26">
        <f t="shared" si="24"/>
        <v>5.384509868545559</v>
      </c>
      <c r="I51" s="26">
        <f t="shared" si="25"/>
        <v>305.4250632671226</v>
      </c>
      <c r="J51" s="26">
        <f t="shared" si="26"/>
        <v>262.35057177617824</v>
      </c>
      <c r="K51" s="26">
        <f t="shared" si="27"/>
        <v>6.108501265342452</v>
      </c>
      <c r="L51" s="26">
        <f t="shared" si="28"/>
        <v>5.247011435523565</v>
      </c>
      <c r="M51" s="26">
        <f t="shared" si="29"/>
        <v>313.7404622791781</v>
      </c>
      <c r="N51" s="26">
        <f t="shared" si="30"/>
        <v>269.6465676436731</v>
      </c>
      <c r="O51" s="26">
        <f t="shared" si="31"/>
        <v>6.274809245583562</v>
      </c>
      <c r="P51" s="26">
        <f t="shared" si="32"/>
        <v>5.392931352873462</v>
      </c>
      <c r="Q51" s="26">
        <f t="shared" si="33"/>
        <v>309.1433308985927</v>
      </c>
      <c r="R51" s="26">
        <f t="shared" si="34"/>
        <v>270.0432475495473</v>
      </c>
      <c r="S51" s="26">
        <f t="shared" si="35"/>
        <v>6.182866617971854</v>
      </c>
      <c r="T51" s="26">
        <f t="shared" si="36"/>
        <v>5.400864950990946</v>
      </c>
      <c r="U51" s="27">
        <f t="shared" si="37"/>
        <v>361.05322026196416</v>
      </c>
      <c r="V51" s="27">
        <f t="shared" si="38"/>
        <v>265.4636425362907</v>
      </c>
    </row>
    <row r="52" spans="1:22" ht="12.75">
      <c r="A52" s="26">
        <v>35</v>
      </c>
      <c r="B52" s="26">
        <f t="shared" si="0"/>
        <v>0.7000000000000001</v>
      </c>
      <c r="C52" s="26">
        <f t="shared" si="19"/>
        <v>361.05322026196416</v>
      </c>
      <c r="D52" s="26">
        <f t="shared" si="20"/>
        <v>265.4636425362907</v>
      </c>
      <c r="E52" s="26">
        <f t="shared" si="21"/>
        <v>1032.567368146558</v>
      </c>
      <c r="F52" s="26">
        <f t="shared" si="22"/>
        <v>268.76333356354854</v>
      </c>
      <c r="G52" s="26">
        <f t="shared" si="23"/>
        <v>20.651347362931162</v>
      </c>
      <c r="H52" s="26">
        <f t="shared" si="24"/>
        <v>5.375266671270971</v>
      </c>
      <c r="I52" s="26">
        <f t="shared" si="25"/>
        <v>294.4967770972786</v>
      </c>
      <c r="J52" s="26">
        <f t="shared" si="26"/>
        <v>261.5632062042403</v>
      </c>
      <c r="K52" s="26">
        <f t="shared" si="27"/>
        <v>5.889935541945572</v>
      </c>
      <c r="L52" s="26">
        <f t="shared" si="28"/>
        <v>5.231264124084807</v>
      </c>
      <c r="M52" s="26">
        <f t="shared" si="29"/>
        <v>304.18904061311736</v>
      </c>
      <c r="N52" s="26">
        <f t="shared" si="30"/>
        <v>269.1313113215429</v>
      </c>
      <c r="O52" s="26">
        <f t="shared" si="31"/>
        <v>6.083780812262347</v>
      </c>
      <c r="P52" s="26">
        <f t="shared" si="32"/>
        <v>5.382626226430858</v>
      </c>
      <c r="Q52" s="26">
        <f t="shared" si="33"/>
        <v>299.2915230865915</v>
      </c>
      <c r="R52" s="26">
        <f t="shared" si="34"/>
        <v>269.45946249137563</v>
      </c>
      <c r="S52" s="26">
        <f t="shared" si="35"/>
        <v>5.98583046173183</v>
      </c>
      <c r="T52" s="26">
        <f t="shared" si="36"/>
        <v>5.3891892498275125</v>
      </c>
      <c r="U52" s="27">
        <f t="shared" si="37"/>
        <v>369.483988684144</v>
      </c>
      <c r="V52" s="27">
        <f t="shared" si="38"/>
        <v>270.79568197331236</v>
      </c>
    </row>
    <row r="53" spans="1:22" ht="12.75">
      <c r="A53" s="26">
        <v>36</v>
      </c>
      <c r="B53" s="26">
        <f t="shared" si="0"/>
        <v>0.72</v>
      </c>
      <c r="C53" s="26">
        <f t="shared" si="19"/>
        <v>369.483988684144</v>
      </c>
      <c r="D53" s="26">
        <f t="shared" si="20"/>
        <v>270.79568197331236</v>
      </c>
      <c r="E53" s="26">
        <f t="shared" si="21"/>
        <v>1027.409431187909</v>
      </c>
      <c r="F53" s="26">
        <f t="shared" si="22"/>
        <v>268.15172518334856</v>
      </c>
      <c r="G53" s="26">
        <f t="shared" si="23"/>
        <v>20.54818862375818</v>
      </c>
      <c r="H53" s="26">
        <f t="shared" si="24"/>
        <v>5.363034503666971</v>
      </c>
      <c r="I53" s="26">
        <f t="shared" si="25"/>
        <v>282.8780920367904</v>
      </c>
      <c r="J53" s="26">
        <f t="shared" si="26"/>
        <v>260.63222532760227</v>
      </c>
      <c r="K53" s="26">
        <f t="shared" si="27"/>
        <v>5.657561840735808</v>
      </c>
      <c r="L53" s="26">
        <f t="shared" si="28"/>
        <v>5.212644506552046</v>
      </c>
      <c r="M53" s="26">
        <f t="shared" si="29"/>
        <v>293.92368394568626</v>
      </c>
      <c r="N53" s="26">
        <f t="shared" si="30"/>
        <v>268.47323772001016</v>
      </c>
      <c r="O53" s="26">
        <f t="shared" si="31"/>
        <v>5.878473678913726</v>
      </c>
      <c r="P53" s="26">
        <f t="shared" si="32"/>
        <v>5.369464754400203</v>
      </c>
      <c r="Q53" s="26">
        <f t="shared" si="33"/>
        <v>288.74833465712203</v>
      </c>
      <c r="R53" s="26">
        <f t="shared" si="34"/>
        <v>268.7390461991475</v>
      </c>
      <c r="S53" s="26">
        <f t="shared" si="35"/>
        <v>5.77496669314244</v>
      </c>
      <c r="T53" s="26">
        <f t="shared" si="36"/>
        <v>5.37478092398295</v>
      </c>
      <c r="U53" s="27">
        <f t="shared" si="37"/>
        <v>377.71652641017727</v>
      </c>
      <c r="V53" s="27">
        <f t="shared" si="38"/>
        <v>276.1126876315714</v>
      </c>
    </row>
    <row r="54" spans="1:22" ht="12.75">
      <c r="A54" s="26">
        <v>37</v>
      </c>
      <c r="B54" s="26">
        <f t="shared" si="0"/>
        <v>0.74</v>
      </c>
      <c r="C54" s="26">
        <f t="shared" si="19"/>
        <v>377.71652641017727</v>
      </c>
      <c r="D54" s="26">
        <f t="shared" si="20"/>
        <v>276.1126876315714</v>
      </c>
      <c r="E54" s="26">
        <f t="shared" si="21"/>
        <v>1022.003211072</v>
      </c>
      <c r="F54" s="26">
        <f t="shared" si="22"/>
        <v>267.4025084520622</v>
      </c>
      <c r="G54" s="26">
        <f t="shared" si="23"/>
        <v>20.44006422144</v>
      </c>
      <c r="H54" s="26">
        <f t="shared" si="24"/>
        <v>5.348050169041244</v>
      </c>
      <c r="I54" s="26">
        <f t="shared" si="25"/>
        <v>270.62196886726605</v>
      </c>
      <c r="J54" s="26">
        <f t="shared" si="26"/>
        <v>259.57043315925705</v>
      </c>
      <c r="K54" s="26">
        <f t="shared" si="27"/>
        <v>5.412439377345321</v>
      </c>
      <c r="L54" s="26">
        <f t="shared" si="28"/>
        <v>5.1914086631851415</v>
      </c>
      <c r="M54" s="26">
        <f t="shared" si="29"/>
        <v>282.99579372269375</v>
      </c>
      <c r="N54" s="26">
        <f t="shared" si="30"/>
        <v>267.68439251279233</v>
      </c>
      <c r="O54" s="26">
        <f t="shared" si="31"/>
        <v>5.659915874453875</v>
      </c>
      <c r="P54" s="26">
        <f t="shared" si="32"/>
        <v>5.353687850255847</v>
      </c>
      <c r="Q54" s="26">
        <f t="shared" si="33"/>
        <v>277.56652673753786</v>
      </c>
      <c r="R54" s="26">
        <f t="shared" si="34"/>
        <v>267.8942751268315</v>
      </c>
      <c r="S54" s="26">
        <f t="shared" si="35"/>
        <v>5.5513305347507576</v>
      </c>
      <c r="T54" s="26">
        <f t="shared" si="36"/>
        <v>5.35788550253663</v>
      </c>
      <c r="U54" s="27">
        <f t="shared" si="37"/>
        <v>385.7392106201421</v>
      </c>
      <c r="V54" s="27">
        <f t="shared" si="38"/>
        <v>281.41204241464806</v>
      </c>
    </row>
    <row r="55" spans="1:22" ht="12.75">
      <c r="A55" s="26">
        <v>38</v>
      </c>
      <c r="B55" s="26">
        <f t="shared" si="0"/>
        <v>0.76</v>
      </c>
      <c r="C55" s="26">
        <f t="shared" si="19"/>
        <v>385.7392106201421</v>
      </c>
      <c r="D55" s="26">
        <f t="shared" si="20"/>
        <v>281.41204241464806</v>
      </c>
      <c r="E55" s="26">
        <f t="shared" si="21"/>
        <v>1016.3382541874382</v>
      </c>
      <c r="F55" s="26">
        <f t="shared" si="22"/>
        <v>266.5280290132559</v>
      </c>
      <c r="G55" s="26">
        <f t="shared" si="23"/>
        <v>20.326765083748764</v>
      </c>
      <c r="H55" s="26">
        <f t="shared" si="24"/>
        <v>5.330560580265118</v>
      </c>
      <c r="I55" s="26">
        <f t="shared" si="25"/>
        <v>257.78353779460264</v>
      </c>
      <c r="J55" s="26">
        <f t="shared" si="26"/>
        <v>258.39105589552224</v>
      </c>
      <c r="K55" s="26">
        <f t="shared" si="27"/>
        <v>5.155670755892053</v>
      </c>
      <c r="L55" s="26">
        <f t="shared" si="28"/>
        <v>5.167821117910445</v>
      </c>
      <c r="M55" s="26">
        <f t="shared" si="29"/>
        <v>271.4588752197342</v>
      </c>
      <c r="N55" s="26">
        <f t="shared" si="30"/>
        <v>266.7772655735783</v>
      </c>
      <c r="O55" s="26">
        <f t="shared" si="31"/>
        <v>5.4291775043946835</v>
      </c>
      <c r="P55" s="26">
        <f t="shared" si="32"/>
        <v>5.335545311471566</v>
      </c>
      <c r="Q55" s="26">
        <f t="shared" si="33"/>
        <v>265.8006740120639</v>
      </c>
      <c r="R55" s="26">
        <f t="shared" si="34"/>
        <v>266.9378130066398</v>
      </c>
      <c r="S55" s="26">
        <f t="shared" si="35"/>
        <v>5.316013480241278</v>
      </c>
      <c r="T55" s="26">
        <f t="shared" si="36"/>
        <v>5.338756260132795</v>
      </c>
      <c r="U55" s="27">
        <f t="shared" si="37"/>
        <v>393.5412898009027</v>
      </c>
      <c r="V55" s="27">
        <f t="shared" si="38"/>
        <v>286.69138403117506</v>
      </c>
    </row>
    <row r="56" spans="1:22" ht="12.75">
      <c r="A56" s="26">
        <v>39</v>
      </c>
      <c r="B56" s="26">
        <f t="shared" si="0"/>
        <v>0.78</v>
      </c>
      <c r="C56" s="26">
        <f t="shared" si="19"/>
        <v>393.5412898009027</v>
      </c>
      <c r="D56" s="26">
        <f t="shared" si="20"/>
        <v>286.69138403117506</v>
      </c>
      <c r="E56" s="26">
        <f t="shared" si="21"/>
        <v>1010.4074379850539</v>
      </c>
      <c r="F56" s="26">
        <f t="shared" si="22"/>
        <v>265.54102429177027</v>
      </c>
      <c r="G56" s="26">
        <f t="shared" si="23"/>
        <v>20.20814875970108</v>
      </c>
      <c r="H56" s="26">
        <f t="shared" si="24"/>
        <v>5.310820485835405</v>
      </c>
      <c r="I56" s="26">
        <f t="shared" si="25"/>
        <v>244.4195292446801</v>
      </c>
      <c r="J56" s="26">
        <f t="shared" si="26"/>
        <v>257.10762523648356</v>
      </c>
      <c r="K56" s="26">
        <f t="shared" si="27"/>
        <v>4.888390584893602</v>
      </c>
      <c r="L56" s="26">
        <f t="shared" si="28"/>
        <v>5.142152504729672</v>
      </c>
      <c r="M56" s="26">
        <f t="shared" si="29"/>
        <v>259.3679994475093</v>
      </c>
      <c r="N56" s="26">
        <f t="shared" si="30"/>
        <v>265.76467832844673</v>
      </c>
      <c r="O56" s="26">
        <f t="shared" si="31"/>
        <v>5.1873599889501865</v>
      </c>
      <c r="P56" s="26">
        <f t="shared" si="32"/>
        <v>5.3152935665689345</v>
      </c>
      <c r="Q56" s="26">
        <f t="shared" si="33"/>
        <v>253.50662772716382</v>
      </c>
      <c r="R56" s="26">
        <f t="shared" si="34"/>
        <v>265.8825988574765</v>
      </c>
      <c r="S56" s="26">
        <f t="shared" si="35"/>
        <v>5.070132554543276</v>
      </c>
      <c r="T56" s="26">
        <f t="shared" si="36"/>
        <v>5.317651977149531</v>
      </c>
      <c r="U56" s="27">
        <f t="shared" si="37"/>
        <v>401.11292021122466</v>
      </c>
      <c r="V56" s="27">
        <f t="shared" si="38"/>
        <v>291.9486114654388</v>
      </c>
    </row>
    <row r="57" spans="1:22" ht="12.75">
      <c r="A57" s="26">
        <v>40</v>
      </c>
      <c r="B57" s="26">
        <f t="shared" si="0"/>
        <v>0.8</v>
      </c>
      <c r="C57" s="26">
        <f t="shared" si="19"/>
        <v>401.11292021122466</v>
      </c>
      <c r="D57" s="26">
        <f t="shared" si="20"/>
        <v>291.9486114654388</v>
      </c>
      <c r="E57" s="26">
        <f t="shared" si="21"/>
        <v>1004.2066467222968</v>
      </c>
      <c r="F57" s="26">
        <f t="shared" si="22"/>
        <v>264.45451100125103</v>
      </c>
      <c r="G57" s="26">
        <f t="shared" si="23"/>
        <v>20.084132934445936</v>
      </c>
      <c r="H57" s="26">
        <f t="shared" si="24"/>
        <v>5.289090220025021</v>
      </c>
      <c r="I57" s="26">
        <f t="shared" si="25"/>
        <v>230.58771056638412</v>
      </c>
      <c r="J57" s="26">
        <f t="shared" si="26"/>
        <v>255.73386400025228</v>
      </c>
      <c r="K57" s="26">
        <f t="shared" si="27"/>
        <v>4.611754211327683</v>
      </c>
      <c r="L57" s="26">
        <f t="shared" si="28"/>
        <v>5.114677280005046</v>
      </c>
      <c r="M57" s="26">
        <f t="shared" si="29"/>
        <v>246.77926908803244</v>
      </c>
      <c r="N57" s="26">
        <f t="shared" si="30"/>
        <v>264.6596731749645</v>
      </c>
      <c r="O57" s="26">
        <f t="shared" si="31"/>
        <v>4.9355853817606485</v>
      </c>
      <c r="P57" s="26">
        <f t="shared" si="32"/>
        <v>5.29319346349929</v>
      </c>
      <c r="Q57" s="26">
        <f t="shared" si="33"/>
        <v>240.7409873314383</v>
      </c>
      <c r="R57" s="26">
        <f t="shared" si="34"/>
        <v>264.7417378781494</v>
      </c>
      <c r="S57" s="26">
        <f t="shared" si="35"/>
        <v>4.814819746628766</v>
      </c>
      <c r="T57" s="26">
        <f t="shared" si="36"/>
        <v>5.294834757562988</v>
      </c>
      <c r="U57" s="27">
        <f t="shared" si="37"/>
        <v>408.4451921890999</v>
      </c>
      <c r="V57" s="27">
        <f t="shared" si="38"/>
        <v>297.1818892095382</v>
      </c>
    </row>
    <row r="58" spans="1:22" ht="12.75">
      <c r="A58" s="26">
        <v>41</v>
      </c>
      <c r="B58" s="26">
        <f t="shared" si="0"/>
        <v>0.8200000000000001</v>
      </c>
      <c r="C58" s="26">
        <f t="shared" si="19"/>
        <v>408.4451921890999</v>
      </c>
      <c r="D58" s="26">
        <f t="shared" si="20"/>
        <v>297.1818892095382</v>
      </c>
      <c r="E58" s="26">
        <f t="shared" si="21"/>
        <v>997.7344699178296</v>
      </c>
      <c r="F58" s="26">
        <f t="shared" si="22"/>
        <v>263.28167543830693</v>
      </c>
      <c r="G58" s="26">
        <f t="shared" si="23"/>
        <v>19.954689398356592</v>
      </c>
      <c r="H58" s="26">
        <f t="shared" si="24"/>
        <v>5.265633508766139</v>
      </c>
      <c r="I58" s="26">
        <f t="shared" si="25"/>
        <v>216.34633745416463</v>
      </c>
      <c r="J58" s="26">
        <f t="shared" si="26"/>
        <v>254.28357560028715</v>
      </c>
      <c r="K58" s="26">
        <f t="shared" si="27"/>
        <v>4.326926749083293</v>
      </c>
      <c r="L58" s="26">
        <f t="shared" si="28"/>
        <v>5.085671512005743</v>
      </c>
      <c r="M58" s="26">
        <f t="shared" si="29"/>
        <v>233.74929719044877</v>
      </c>
      <c r="N58" s="26">
        <f t="shared" si="30"/>
        <v>263.47540646084684</v>
      </c>
      <c r="O58" s="26">
        <f t="shared" si="31"/>
        <v>4.674985943808975</v>
      </c>
      <c r="P58" s="26">
        <f t="shared" si="32"/>
        <v>5.269508129216937</v>
      </c>
      <c r="Q58" s="26">
        <f t="shared" si="33"/>
        <v>227.56058907649262</v>
      </c>
      <c r="R58" s="26">
        <f t="shared" si="34"/>
        <v>263.52839663507734</v>
      </c>
      <c r="S58" s="26">
        <f t="shared" si="35"/>
        <v>4.551211781529853</v>
      </c>
      <c r="T58" s="26">
        <f t="shared" si="36"/>
        <v>5.270567932701547</v>
      </c>
      <c r="U58" s="27">
        <f t="shared" si="37"/>
        <v>415.5301466167117</v>
      </c>
      <c r="V58" s="27">
        <f t="shared" si="38"/>
        <v>302.38964933019037</v>
      </c>
    </row>
    <row r="59" spans="1:22" ht="12.75">
      <c r="A59" s="26">
        <v>42</v>
      </c>
      <c r="B59" s="26">
        <f t="shared" si="0"/>
        <v>0.84</v>
      </c>
      <c r="C59" s="26">
        <f t="shared" si="19"/>
        <v>415.5301466167117</v>
      </c>
      <c r="D59" s="26">
        <f t="shared" si="20"/>
        <v>302.38964933019037</v>
      </c>
      <c r="E59" s="26">
        <f t="shared" si="21"/>
        <v>990.9919204833685</v>
      </c>
      <c r="F59" s="26">
        <f t="shared" si="22"/>
        <v>262.0357679952452</v>
      </c>
      <c r="G59" s="26">
        <f t="shared" si="23"/>
        <v>19.81983840966737</v>
      </c>
      <c r="H59" s="26">
        <f t="shared" si="24"/>
        <v>5.240715359904904</v>
      </c>
      <c r="I59" s="26">
        <f t="shared" si="25"/>
        <v>201.7536280457617</v>
      </c>
      <c r="J59" s="26">
        <f t="shared" si="26"/>
        <v>252.77053877784448</v>
      </c>
      <c r="K59" s="26">
        <f t="shared" si="27"/>
        <v>4.035072560915234</v>
      </c>
      <c r="L59" s="26">
        <f t="shared" si="28"/>
        <v>5.05541077555689</v>
      </c>
      <c r="M59" s="26">
        <f t="shared" si="29"/>
        <v>220.33470646263422</v>
      </c>
      <c r="N59" s="26">
        <f t="shared" si="30"/>
        <v>262.2250463524897</v>
      </c>
      <c r="O59" s="26">
        <f t="shared" si="31"/>
        <v>4.406694129252684</v>
      </c>
      <c r="P59" s="26">
        <f t="shared" si="32"/>
        <v>5.244500927049794</v>
      </c>
      <c r="Q59" s="26">
        <f t="shared" si="33"/>
        <v>214.0220189324098</v>
      </c>
      <c r="R59" s="26">
        <f t="shared" si="34"/>
        <v>262.25570378079664</v>
      </c>
      <c r="S59" s="26">
        <f t="shared" si="35"/>
        <v>4.280440378648196</v>
      </c>
      <c r="T59" s="26">
        <f t="shared" si="36"/>
        <v>5.245114075615933</v>
      </c>
      <c r="U59" s="27">
        <f t="shared" si="37"/>
        <v>422.3607819781536</v>
      </c>
      <c r="V59" s="27">
        <f t="shared" si="38"/>
        <v>307.5705914703127</v>
      </c>
    </row>
    <row r="60" spans="1:22" ht="12.75">
      <c r="A60" s="26">
        <v>43</v>
      </c>
      <c r="B60" s="26">
        <f t="shared" si="0"/>
        <v>0.86</v>
      </c>
      <c r="C60" s="26">
        <f t="shared" si="19"/>
        <v>422.3607819781536</v>
      </c>
      <c r="D60" s="26">
        <f t="shared" si="20"/>
        <v>307.5705914703127</v>
      </c>
      <c r="E60" s="26">
        <f t="shared" si="21"/>
        <v>983.9821703424453</v>
      </c>
      <c r="F60" s="26">
        <f t="shared" si="22"/>
        <v>260.7300031494584</v>
      </c>
      <c r="G60" s="26">
        <f t="shared" si="23"/>
        <v>19.679643406848907</v>
      </c>
      <c r="H60" s="26">
        <f t="shared" si="24"/>
        <v>5.2146000629891684</v>
      </c>
      <c r="I60" s="26">
        <f t="shared" si="25"/>
        <v>186.86726665330463</v>
      </c>
      <c r="J60" s="26">
        <f t="shared" si="26"/>
        <v>251.2084087850589</v>
      </c>
      <c r="K60" s="26">
        <f t="shared" si="27"/>
        <v>3.7373453330660924</v>
      </c>
      <c r="L60" s="26">
        <f t="shared" si="28"/>
        <v>5.0241681757011785</v>
      </c>
      <c r="M60" s="26">
        <f t="shared" si="29"/>
        <v>206.59165598245545</v>
      </c>
      <c r="N60" s="26">
        <f t="shared" si="30"/>
        <v>260.92167674140757</v>
      </c>
      <c r="O60" s="26">
        <f t="shared" si="31"/>
        <v>4.131833119649109</v>
      </c>
      <c r="P60" s="26">
        <f t="shared" si="32"/>
        <v>5.218433534828152</v>
      </c>
      <c r="Q60" s="26">
        <f t="shared" si="33"/>
        <v>200.18115610118252</v>
      </c>
      <c r="R60" s="26">
        <f t="shared" si="34"/>
        <v>260.93665734994596</v>
      </c>
      <c r="S60" s="26">
        <f t="shared" si="35"/>
        <v>4.003623122023651</v>
      </c>
      <c r="T60" s="26">
        <f t="shared" si="36"/>
        <v>5.218733146998919</v>
      </c>
      <c r="U60" s="27">
        <f t="shared" si="37"/>
        <v>428.93105255053746</v>
      </c>
      <c r="V60" s="27">
        <f t="shared" si="38"/>
        <v>312.7236809088205</v>
      </c>
    </row>
    <row r="61" spans="1:22" ht="12.75">
      <c r="A61" s="26">
        <v>44</v>
      </c>
      <c r="B61" s="26">
        <f t="shared" si="0"/>
        <v>0.88</v>
      </c>
      <c r="C61" s="26">
        <f t="shared" si="19"/>
        <v>428.93105255053746</v>
      </c>
      <c r="D61" s="26">
        <f t="shared" si="20"/>
        <v>312.7236809088205</v>
      </c>
      <c r="E61" s="26">
        <f t="shared" si="21"/>
        <v>976.710301983871</v>
      </c>
      <c r="F61" s="26">
        <f t="shared" si="22"/>
        <v>259.37746599708163</v>
      </c>
      <c r="G61" s="26">
        <f t="shared" si="23"/>
        <v>19.53420603967742</v>
      </c>
      <c r="H61" s="26">
        <f t="shared" si="24"/>
        <v>5.187549319941633</v>
      </c>
      <c r="I61" s="26">
        <f t="shared" si="25"/>
        <v>171.74394299037914</v>
      </c>
      <c r="J61" s="26">
        <f t="shared" si="26"/>
        <v>249.61062600540896</v>
      </c>
      <c r="K61" s="26">
        <f t="shared" si="27"/>
        <v>3.434878859807583</v>
      </c>
      <c r="L61" s="26">
        <f t="shared" si="28"/>
        <v>4.992212520108179</v>
      </c>
      <c r="M61" s="26">
        <f t="shared" si="29"/>
        <v>192.57540105955331</v>
      </c>
      <c r="N61" s="26">
        <f t="shared" si="30"/>
        <v>259.5782081416156</v>
      </c>
      <c r="O61" s="26">
        <f t="shared" si="31"/>
        <v>3.851508021191066</v>
      </c>
      <c r="P61" s="26">
        <f t="shared" si="32"/>
        <v>5.191564162832313</v>
      </c>
      <c r="Q61" s="26">
        <f t="shared" si="33"/>
        <v>186.092752282526</v>
      </c>
      <c r="R61" s="26">
        <f t="shared" si="34"/>
        <v>259.5840394805395</v>
      </c>
      <c r="S61" s="26">
        <f t="shared" si="35"/>
        <v>3.72185504565052</v>
      </c>
      <c r="T61" s="26">
        <f t="shared" si="36"/>
        <v>5.19168078961079</v>
      </c>
      <c r="U61" s="27">
        <f t="shared" si="37"/>
        <v>435.235858358425</v>
      </c>
      <c r="V61" s="27">
        <f t="shared" si="38"/>
        <v>317.84814482139274</v>
      </c>
    </row>
    <row r="62" spans="1:22" ht="12.75">
      <c r="A62" s="26">
        <v>45</v>
      </c>
      <c r="B62" s="26">
        <f t="shared" si="0"/>
        <v>0.9</v>
      </c>
      <c r="C62" s="26">
        <f t="shared" si="19"/>
        <v>435.235858358425</v>
      </c>
      <c r="D62" s="26">
        <f t="shared" si="20"/>
        <v>317.84814482139274</v>
      </c>
      <c r="E62" s="26">
        <f t="shared" si="21"/>
        <v>969.1830748720926</v>
      </c>
      <c r="F62" s="26">
        <f t="shared" si="22"/>
        <v>257.9910261984407</v>
      </c>
      <c r="G62" s="26">
        <f t="shared" si="23"/>
        <v>19.383661497441853</v>
      </c>
      <c r="H62" s="26">
        <f t="shared" si="24"/>
        <v>5.159820523968814</v>
      </c>
      <c r="I62" s="26">
        <f t="shared" si="25"/>
        <v>156.43893160594888</v>
      </c>
      <c r="J62" s="26">
        <f t="shared" si="26"/>
        <v>247.99033278431529</v>
      </c>
      <c r="K62" s="26">
        <f t="shared" si="27"/>
        <v>3.1287786321189777</v>
      </c>
      <c r="L62" s="26">
        <f t="shared" si="28"/>
        <v>4.959806655686306</v>
      </c>
      <c r="M62" s="26">
        <f t="shared" si="29"/>
        <v>178.3398908432988</v>
      </c>
      <c r="N62" s="26">
        <f t="shared" si="30"/>
        <v>258.2072963300317</v>
      </c>
      <c r="O62" s="26">
        <f t="shared" si="31"/>
        <v>3.566797816865976</v>
      </c>
      <c r="P62" s="26">
        <f t="shared" si="32"/>
        <v>5.164145926600634</v>
      </c>
      <c r="Q62" s="26">
        <f t="shared" si="33"/>
        <v>171.81005069646162</v>
      </c>
      <c r="R62" s="26">
        <f t="shared" si="34"/>
        <v>258.21033920675086</v>
      </c>
      <c r="S62" s="26">
        <f t="shared" si="35"/>
        <v>3.4362010139292325</v>
      </c>
      <c r="T62" s="26">
        <f t="shared" si="36"/>
        <v>5.164206784135017</v>
      </c>
      <c r="U62" s="27">
        <f t="shared" si="37"/>
        <v>441.2710275933152</v>
      </c>
      <c r="V62" s="27">
        <f t="shared" si="38"/>
        <v>322.9434669001724</v>
      </c>
    </row>
    <row r="63" spans="1:22" ht="12.75">
      <c r="A63" s="26">
        <v>46</v>
      </c>
      <c r="B63" s="26">
        <f t="shared" si="0"/>
        <v>0.92</v>
      </c>
      <c r="C63" s="26">
        <f t="shared" si="19"/>
        <v>441.2710275933152</v>
      </c>
      <c r="D63" s="26">
        <f t="shared" si="20"/>
        <v>322.9434669001724</v>
      </c>
      <c r="E63" s="26">
        <f t="shared" si="21"/>
        <v>961.4087059802055</v>
      </c>
      <c r="F63" s="26">
        <f t="shared" si="22"/>
        <v>256.58325999966837</v>
      </c>
      <c r="G63" s="26">
        <f t="shared" si="23"/>
        <v>19.22817411960411</v>
      </c>
      <c r="H63" s="26">
        <f t="shared" si="24"/>
        <v>5.131665199993368</v>
      </c>
      <c r="I63" s="26">
        <f t="shared" si="25"/>
        <v>141.00571506810266</v>
      </c>
      <c r="J63" s="26">
        <f t="shared" si="26"/>
        <v>246.3602990298166</v>
      </c>
      <c r="K63" s="26">
        <f t="shared" si="27"/>
        <v>2.8201143013620533</v>
      </c>
      <c r="L63" s="26">
        <f t="shared" si="28"/>
        <v>4.927205980596332</v>
      </c>
      <c r="M63" s="26">
        <f t="shared" si="29"/>
        <v>163.93740713170953</v>
      </c>
      <c r="N63" s="26">
        <f t="shared" si="30"/>
        <v>256.82126928128173</v>
      </c>
      <c r="O63" s="26">
        <f t="shared" si="31"/>
        <v>3.278748142634191</v>
      </c>
      <c r="P63" s="26">
        <f t="shared" si="32"/>
        <v>5.1364253856256346</v>
      </c>
      <c r="Q63" s="26">
        <f t="shared" si="33"/>
        <v>157.38444773069574</v>
      </c>
      <c r="R63" s="26">
        <f t="shared" si="34"/>
        <v>256.82768377108334</v>
      </c>
      <c r="S63" s="26">
        <f t="shared" si="35"/>
        <v>3.147688954613915</v>
      </c>
      <c r="T63" s="26">
        <f t="shared" si="36"/>
        <v>5.136553675421667</v>
      </c>
      <c r="U63" s="27">
        <f t="shared" si="37"/>
        <v>447.0332922536836</v>
      </c>
      <c r="V63" s="27">
        <f t="shared" si="38"/>
        <v>328.0093805014822</v>
      </c>
    </row>
    <row r="64" spans="1:22" ht="12.75">
      <c r="A64" s="26">
        <v>47</v>
      </c>
      <c r="B64" s="26">
        <f t="shared" si="0"/>
        <v>0.9400000000000001</v>
      </c>
      <c r="C64" s="26">
        <f t="shared" si="19"/>
        <v>447.0332922536836</v>
      </c>
      <c r="D64" s="26">
        <f t="shared" si="20"/>
        <v>328.0093805014822</v>
      </c>
      <c r="E64" s="26">
        <f t="shared" si="21"/>
        <v>953.3966639507753</v>
      </c>
      <c r="F64" s="26">
        <f t="shared" si="22"/>
        <v>255.16638079466068</v>
      </c>
      <c r="G64" s="26">
        <f t="shared" si="23"/>
        <v>19.067933279015506</v>
      </c>
      <c r="H64" s="26">
        <f t="shared" si="24"/>
        <v>5.103327615893214</v>
      </c>
      <c r="I64" s="26">
        <f t="shared" si="25"/>
        <v>125.49565329274529</v>
      </c>
      <c r="J64" s="26">
        <f t="shared" si="26"/>
        <v>244.73285693740914</v>
      </c>
      <c r="K64" s="26">
        <f t="shared" si="27"/>
        <v>2.509913065854906</v>
      </c>
      <c r="L64" s="26">
        <f t="shared" si="28"/>
        <v>4.894657138748183</v>
      </c>
      <c r="M64" s="26">
        <f t="shared" si="29"/>
        <v>149.41824672269055</v>
      </c>
      <c r="N64" s="26">
        <f t="shared" si="30"/>
        <v>255.43206275345042</v>
      </c>
      <c r="O64" s="26">
        <f t="shared" si="31"/>
        <v>2.988364934453811</v>
      </c>
      <c r="P64" s="26">
        <f t="shared" si="32"/>
        <v>5.108641255069009</v>
      </c>
      <c r="Q64" s="26">
        <f t="shared" si="33"/>
        <v>142.86519898887101</v>
      </c>
      <c r="R64" s="26">
        <f t="shared" si="34"/>
        <v>255.44777871386987</v>
      </c>
      <c r="S64" s="26">
        <f t="shared" si="35"/>
        <v>2.8573039797774205</v>
      </c>
      <c r="T64" s="26">
        <f t="shared" si="36"/>
        <v>5.108955574277397</v>
      </c>
      <c r="U64" s="27">
        <f t="shared" si="37"/>
        <v>452.52025779691866</v>
      </c>
      <c r="V64" s="27">
        <f t="shared" si="38"/>
        <v>333.04586049778305</v>
      </c>
    </row>
    <row r="65" spans="1:22" ht="12.75">
      <c r="A65" s="26">
        <v>48</v>
      </c>
      <c r="B65" s="26">
        <f t="shared" si="0"/>
        <v>0.96</v>
      </c>
      <c r="C65" s="26">
        <f t="shared" si="19"/>
        <v>452.52025779691866</v>
      </c>
      <c r="D65" s="26">
        <f t="shared" si="20"/>
        <v>333.04586049778305</v>
      </c>
      <c r="E65" s="26">
        <f t="shared" si="21"/>
        <v>945.1574765468207</v>
      </c>
      <c r="F65" s="26">
        <f t="shared" si="22"/>
        <v>253.7521784995505</v>
      </c>
      <c r="G65" s="26">
        <f t="shared" si="23"/>
        <v>18.903149530936414</v>
      </c>
      <c r="H65" s="26">
        <f t="shared" si="24"/>
        <v>5.07504356999101</v>
      </c>
      <c r="I65" s="26">
        <f t="shared" si="25"/>
        <v>109.95770031613148</v>
      </c>
      <c r="J65" s="26">
        <f t="shared" si="26"/>
        <v>243.11984499912955</v>
      </c>
      <c r="K65" s="26">
        <f t="shared" si="27"/>
        <v>2.1991540063226296</v>
      </c>
      <c r="L65" s="26">
        <f t="shared" si="28"/>
        <v>4.862396899982591</v>
      </c>
      <c r="M65" s="26">
        <f t="shared" si="29"/>
        <v>134.83044859166003</v>
      </c>
      <c r="N65" s="26">
        <f t="shared" si="30"/>
        <v>254.05116469708807</v>
      </c>
      <c r="O65" s="26">
        <f t="shared" si="31"/>
        <v>2.6966089718332005</v>
      </c>
      <c r="P65" s="26">
        <f t="shared" si="32"/>
        <v>5.081023293941762</v>
      </c>
      <c r="Q65" s="26">
        <f t="shared" si="33"/>
        <v>128.2991704941734</v>
      </c>
      <c r="R65" s="26">
        <f t="shared" si="34"/>
        <v>254.0818568208453</v>
      </c>
      <c r="S65" s="26">
        <f t="shared" si="35"/>
        <v>2.565983409883468</v>
      </c>
      <c r="T65" s="26">
        <f t="shared" si="36"/>
        <v>5.081637136416906</v>
      </c>
      <c r="U65" s="27">
        <f t="shared" si="37"/>
        <v>457.73036761310726</v>
      </c>
      <c r="V65" s="27">
        <f t="shared" si="38"/>
        <v>338.0531140134925</v>
      </c>
    </row>
    <row r="66" spans="1:22" ht="12.75">
      <c r="A66" s="26">
        <v>49</v>
      </c>
      <c r="B66" s="26">
        <f t="shared" si="0"/>
        <v>0.98</v>
      </c>
      <c r="C66" s="26">
        <f t="shared" si="19"/>
        <v>457.73036761310726</v>
      </c>
      <c r="D66" s="26">
        <f t="shared" si="20"/>
        <v>338.0531140134925</v>
      </c>
      <c r="E66" s="26">
        <f t="shared" si="21"/>
        <v>936.7025511484372</v>
      </c>
      <c r="F66" s="26">
        <f t="shared" si="22"/>
        <v>252.35196783246246</v>
      </c>
      <c r="G66" s="26">
        <f t="shared" si="23"/>
        <v>18.734051022968746</v>
      </c>
      <c r="H66" s="26">
        <f t="shared" si="24"/>
        <v>5.0470393566492495</v>
      </c>
      <c r="I66" s="26">
        <f t="shared" si="25"/>
        <v>94.43816879177386</v>
      </c>
      <c r="J66" s="26">
        <f t="shared" si="26"/>
        <v>241.53256127876247</v>
      </c>
      <c r="K66" s="26">
        <f t="shared" si="27"/>
        <v>1.8887633758354774</v>
      </c>
      <c r="L66" s="26">
        <f t="shared" si="28"/>
        <v>4.83065122557525</v>
      </c>
      <c r="M66" s="26">
        <f t="shared" si="29"/>
        <v>120.21956620201979</v>
      </c>
      <c r="N66" s="26">
        <f t="shared" si="30"/>
        <v>252.6895684900159</v>
      </c>
      <c r="O66" s="26">
        <f t="shared" si="31"/>
        <v>2.404391324040396</v>
      </c>
      <c r="P66" s="26">
        <f t="shared" si="32"/>
        <v>5.053791369800318</v>
      </c>
      <c r="Q66" s="26">
        <f t="shared" si="33"/>
        <v>113.7306348721533</v>
      </c>
      <c r="R66" s="26">
        <f t="shared" si="34"/>
        <v>252.74063584846144</v>
      </c>
      <c r="S66" s="26">
        <f t="shared" si="35"/>
        <v>2.2746126974430663</v>
      </c>
      <c r="T66" s="26">
        <f t="shared" si="36"/>
        <v>5.054812716969229</v>
      </c>
      <c r="U66" s="27">
        <f t="shared" si="37"/>
        <v>462.6628631331345</v>
      </c>
      <c r="V66" s="27">
        <f t="shared" si="38"/>
        <v>343.0315702242208</v>
      </c>
    </row>
    <row r="67" spans="1:22" ht="12.75">
      <c r="A67" s="30">
        <v>50</v>
      </c>
      <c r="B67" s="30">
        <f t="shared" si="0"/>
        <v>1</v>
      </c>
      <c r="C67" s="30">
        <f t="shared" si="19"/>
        <v>462.6628631331345</v>
      </c>
      <c r="D67" s="30">
        <f t="shared" si="20"/>
        <v>343.0315702242208</v>
      </c>
      <c r="E67" s="30">
        <f t="shared" si="21"/>
        <v>928.044008094728</v>
      </c>
      <c r="F67" s="30">
        <f t="shared" si="22"/>
        <v>250.97654542796127</v>
      </c>
      <c r="G67" s="30">
        <f t="shared" si="23"/>
        <v>18.560880161894563</v>
      </c>
      <c r="H67" s="30">
        <f t="shared" si="24"/>
        <v>5.019530908559226</v>
      </c>
      <c r="I67" s="30">
        <f t="shared" si="25"/>
        <v>78.98054157215458</v>
      </c>
      <c r="J67" s="30">
        <f t="shared" si="26"/>
        <v>239.9817257756731</v>
      </c>
      <c r="K67" s="30">
        <f t="shared" si="27"/>
        <v>1.5796108314430917</v>
      </c>
      <c r="L67" s="30">
        <f t="shared" si="28"/>
        <v>4.799634515513462</v>
      </c>
      <c r="M67" s="30">
        <f t="shared" si="29"/>
        <v>105.62848437517499</v>
      </c>
      <c r="N67" s="30">
        <f t="shared" si="30"/>
        <v>251.35773484811818</v>
      </c>
      <c r="O67" s="30">
        <f t="shared" si="31"/>
        <v>2.1125696875035</v>
      </c>
      <c r="P67" s="30">
        <f t="shared" si="32"/>
        <v>5.027154696962364</v>
      </c>
      <c r="Q67" s="30">
        <f t="shared" si="33"/>
        <v>99.20111151211067</v>
      </c>
      <c r="R67" s="30">
        <f t="shared" si="34"/>
        <v>251.43428480412194</v>
      </c>
      <c r="S67" s="30">
        <f t="shared" si="35"/>
        <v>1.9840222302422135</v>
      </c>
      <c r="T67" s="30">
        <f t="shared" si="36"/>
        <v>5.028685696082439</v>
      </c>
      <c r="U67" s="31">
        <f t="shared" si="37"/>
        <v>467.31774037147284</v>
      </c>
      <c r="V67" s="31">
        <f t="shared" si="38"/>
        <v>347.9818693958197</v>
      </c>
    </row>
    <row r="68" spans="1:22" ht="12.75">
      <c r="A68" s="28">
        <v>51</v>
      </c>
      <c r="B68" s="28">
        <f t="shared" si="0"/>
        <v>1.02</v>
      </c>
      <c r="C68" s="28">
        <f aca="true" t="shared" si="39" ref="C68:C117">U67</f>
        <v>467.31774037147284</v>
      </c>
      <c r="D68" s="28">
        <f aca="true" t="shared" si="40" ref="D68:D117">V67</f>
        <v>347.9818693958197</v>
      </c>
      <c r="E68" s="28">
        <f aca="true" t="shared" si="41" ref="E68:E117">(2*C68/B68)+B68*B68*EXP(B68)</f>
        <v>919.1945266784536</v>
      </c>
      <c r="F68" s="28">
        <f aca="true" t="shared" si="42" ref="F68:F117">D68*(2-0.002*C68-0.001*D68)</f>
        <v>249.63615557083924</v>
      </c>
      <c r="G68" s="28">
        <f aca="true" t="shared" si="43" ref="G68:G117">$J$13*E68</f>
        <v>18.383890533569073</v>
      </c>
      <c r="H68" s="28">
        <f aca="true" t="shared" si="44" ref="H68:H117">$J$13*F68</f>
        <v>4.992723111416785</v>
      </c>
      <c r="I68" s="28">
        <f aca="true" t="shared" si="45" ref="I68:I117">(C68+G68)*(3-0.003*(C68+G68)-0.004*(D68+H68))</f>
        <v>63.62532892844359</v>
      </c>
      <c r="J68" s="28">
        <f aca="true" t="shared" si="46" ref="J68:J117">(D68+H68)*(2-0.002*(C68+G68)-0.001*(D68+H68))</f>
        <v>238.4774515612086</v>
      </c>
      <c r="K68" s="28">
        <f aca="true" t="shared" si="47" ref="K68:K117">$J$13*I68</f>
        <v>1.2725065785688718</v>
      </c>
      <c r="L68" s="28">
        <f aca="true" t="shared" si="48" ref="L68:L117">$J$13*J68</f>
        <v>4.769549031224172</v>
      </c>
      <c r="M68" s="28">
        <f aca="true" t="shared" si="49" ref="M68:M117">(C68+K68/2)*(3-0.003*(C68+K68/2)-0.004*(D68+L68/2))</f>
        <v>91.09727937763179</v>
      </c>
      <c r="N68" s="28">
        <f aca="true" t="shared" si="50" ref="N68:N117">(D68+L68/2)*(2-0.002*(C68+K68/2)-0.001*(D68+L68/2))</f>
        <v>250.0655621293616</v>
      </c>
      <c r="O68" s="28">
        <f aca="true" t="shared" si="51" ref="O68:O117">$J$13*M68</f>
        <v>1.8219455875526358</v>
      </c>
      <c r="P68" s="28">
        <f aca="true" t="shared" si="52" ref="P68:P117">$J$13*N68</f>
        <v>5.001311242587232</v>
      </c>
      <c r="Q68" s="28">
        <f aca="true" t="shared" si="53" ref="Q68:Q117">(C68+O68)*(3-0.003*(C68+O68)-0.004*(D68+P68))</f>
        <v>84.74924899779661</v>
      </c>
      <c r="R68" s="28">
        <f aca="true" t="shared" si="54" ref="R68:R117">(D68+P68)*(2-0.002*(C68+O68)-0.001*(D68+P68))</f>
        <v>250.17239843616719</v>
      </c>
      <c r="S68" s="28">
        <f aca="true" t="shared" si="55" ref="S68:S117">$J$13*Q68</f>
        <v>1.6949849799559322</v>
      </c>
      <c r="T68" s="28">
        <f aca="true" t="shared" si="56" ref="T68:T117">$J$13*R68</f>
        <v>5.003447968723344</v>
      </c>
      <c r="U68" s="29">
        <f aca="true" t="shared" si="57" ref="U68:U117">C68+(G68+2*K68+2*O68+S68)/6</f>
        <v>471.69570367910086</v>
      </c>
      <c r="V68" s="29">
        <f aca="true" t="shared" si="58" ref="V68:V117">D68+(H68+2*L68+2*P68+T68)/6</f>
        <v>352.9048513337802</v>
      </c>
    </row>
    <row r="69" spans="1:22" ht="12.75">
      <c r="A69" s="28">
        <v>52</v>
      </c>
      <c r="B69" s="28">
        <f t="shared" si="0"/>
        <v>1.04</v>
      </c>
      <c r="C69" s="28">
        <f t="shared" si="39"/>
        <v>471.69570367910086</v>
      </c>
      <c r="D69" s="28">
        <f t="shared" si="40"/>
        <v>352.9048513337802</v>
      </c>
      <c r="E69" s="28">
        <f t="shared" si="41"/>
        <v>910.1672035825319</v>
      </c>
      <c r="F69" s="28">
        <f t="shared" si="42"/>
        <v>248.34046420933103</v>
      </c>
      <c r="G69" s="28">
        <f t="shared" si="43"/>
        <v>18.203344071650637</v>
      </c>
      <c r="H69" s="28">
        <f t="shared" si="44"/>
        <v>4.9668092841866205</v>
      </c>
      <c r="I69" s="28">
        <f t="shared" si="45"/>
        <v>48.409969276086926</v>
      </c>
      <c r="J69" s="28">
        <f t="shared" si="46"/>
        <v>237.02922425502834</v>
      </c>
      <c r="K69" s="28">
        <f t="shared" si="47"/>
        <v>0.9681993855217386</v>
      </c>
      <c r="L69" s="28">
        <f t="shared" si="48"/>
        <v>4.740584485100567</v>
      </c>
      <c r="M69" s="28">
        <f t="shared" si="49"/>
        <v>76.66312023158842</v>
      </c>
      <c r="N69" s="28">
        <f t="shared" si="50"/>
        <v>248.8223646359153</v>
      </c>
      <c r="O69" s="28">
        <f t="shared" si="51"/>
        <v>1.5332624046317684</v>
      </c>
      <c r="P69" s="28">
        <f t="shared" si="52"/>
        <v>4.976447292718306</v>
      </c>
      <c r="Q69" s="28">
        <f t="shared" si="53"/>
        <v>70.41074751027634</v>
      </c>
      <c r="R69" s="28">
        <f t="shared" si="54"/>
        <v>248.9639794869651</v>
      </c>
      <c r="S69" s="28">
        <f t="shared" si="55"/>
        <v>1.4082149502055268</v>
      </c>
      <c r="T69" s="28">
        <f t="shared" si="56"/>
        <v>4.979279589739302</v>
      </c>
      <c r="U69" s="29">
        <f t="shared" si="57"/>
        <v>475.79811744612806</v>
      </c>
      <c r="V69" s="29">
        <f t="shared" si="58"/>
        <v>357.8015434053741</v>
      </c>
    </row>
    <row r="70" spans="1:22" ht="12.75">
      <c r="A70" s="28">
        <v>53</v>
      </c>
      <c r="B70" s="28">
        <f t="shared" si="0"/>
        <v>1.06</v>
      </c>
      <c r="C70" s="28">
        <f t="shared" si="39"/>
        <v>475.79811744612806</v>
      </c>
      <c r="D70" s="28">
        <f t="shared" si="40"/>
        <v>357.8015434053741</v>
      </c>
      <c r="E70" s="28">
        <f t="shared" si="41"/>
        <v>900.9754235117075</v>
      </c>
      <c r="F70" s="28">
        <f t="shared" si="42"/>
        <v>247.09854080428823</v>
      </c>
      <c r="G70" s="28">
        <f t="shared" si="43"/>
        <v>18.01950847023415</v>
      </c>
      <c r="H70" s="28">
        <f t="shared" si="44"/>
        <v>4.941970816085765</v>
      </c>
      <c r="I70" s="28">
        <f t="shared" si="45"/>
        <v>33.36877071447184</v>
      </c>
      <c r="J70" s="28">
        <f t="shared" si="46"/>
        <v>235.64588931438627</v>
      </c>
      <c r="K70" s="28">
        <f t="shared" si="47"/>
        <v>0.6673754142894369</v>
      </c>
      <c r="L70" s="28">
        <f t="shared" si="48"/>
        <v>4.712917786287726</v>
      </c>
      <c r="M70" s="28">
        <f t="shared" si="49"/>
        <v>62.36020872511636</v>
      </c>
      <c r="N70" s="28">
        <f t="shared" si="50"/>
        <v>247.63685842779677</v>
      </c>
      <c r="O70" s="28">
        <f t="shared" si="51"/>
        <v>1.2472041745023272</v>
      </c>
      <c r="P70" s="28">
        <f t="shared" si="52"/>
        <v>4.952737168555935</v>
      </c>
      <c r="Q70" s="28">
        <f t="shared" si="53"/>
        <v>56.21831843889571</v>
      </c>
      <c r="R70" s="28">
        <f t="shared" si="54"/>
        <v>247.81742818184878</v>
      </c>
      <c r="S70" s="28">
        <f t="shared" si="55"/>
        <v>1.1243663687779142</v>
      </c>
      <c r="T70" s="28">
        <f t="shared" si="56"/>
        <v>4.9563485636369755</v>
      </c>
      <c r="U70" s="29">
        <f t="shared" si="57"/>
        <v>479.626956448894</v>
      </c>
      <c r="V70" s="29">
        <f t="shared" si="58"/>
        <v>362.6731482869424</v>
      </c>
    </row>
    <row r="71" spans="1:22" ht="12.75">
      <c r="A71" s="28">
        <v>54</v>
      </c>
      <c r="B71" s="28">
        <f t="shared" si="0"/>
        <v>1.08</v>
      </c>
      <c r="C71" s="28">
        <f t="shared" si="39"/>
        <v>479.626956448894</v>
      </c>
      <c r="D71" s="28">
        <f t="shared" si="40"/>
        <v>362.6731482869424</v>
      </c>
      <c r="E71" s="28">
        <f t="shared" si="41"/>
        <v>891.6327417263146</v>
      </c>
      <c r="F71" s="28">
        <f t="shared" si="42"/>
        <v>245.91884748831313</v>
      </c>
      <c r="G71" s="28">
        <f t="shared" si="43"/>
        <v>17.83265483452629</v>
      </c>
      <c r="H71" s="28">
        <f t="shared" si="44"/>
        <v>4.918376949766262</v>
      </c>
      <c r="I71" s="28">
        <f t="shared" si="45"/>
        <v>18.532890254175214</v>
      </c>
      <c r="J71" s="28">
        <f t="shared" si="46"/>
        <v>234.33564653690215</v>
      </c>
      <c r="K71" s="28">
        <f t="shared" si="47"/>
        <v>0.37065780508350427</v>
      </c>
      <c r="L71" s="28">
        <f t="shared" si="48"/>
        <v>4.686712930738043</v>
      </c>
      <c r="M71" s="28">
        <f t="shared" si="49"/>
        <v>48.219755187005305</v>
      </c>
      <c r="N71" s="28">
        <f t="shared" si="50"/>
        <v>246.51715409062916</v>
      </c>
      <c r="O71" s="28">
        <f t="shared" si="51"/>
        <v>0.9643951037401061</v>
      </c>
      <c r="P71" s="28">
        <f t="shared" si="52"/>
        <v>4.930343081812583</v>
      </c>
      <c r="Q71" s="28">
        <f t="shared" si="53"/>
        <v>42.2016780868315</v>
      </c>
      <c r="R71" s="28">
        <f t="shared" si="54"/>
        <v>246.74053836625762</v>
      </c>
      <c r="S71" s="28">
        <f t="shared" si="55"/>
        <v>0.84403356173663</v>
      </c>
      <c r="T71" s="28">
        <f t="shared" si="56"/>
        <v>4.9348107673251524</v>
      </c>
      <c r="U71" s="29">
        <f t="shared" si="57"/>
        <v>483.1847554845457</v>
      </c>
      <c r="V71" s="29">
        <f t="shared" si="58"/>
        <v>367.5210315773079</v>
      </c>
    </row>
    <row r="72" spans="1:22" ht="12.75">
      <c r="A72" s="28">
        <v>55</v>
      </c>
      <c r="B72" s="28">
        <f t="shared" si="0"/>
        <v>1.1</v>
      </c>
      <c r="C72" s="28">
        <f t="shared" si="39"/>
        <v>483.1847554845457</v>
      </c>
      <c r="D72" s="28">
        <f t="shared" si="40"/>
        <v>367.5210315773079</v>
      </c>
      <c r="E72" s="28">
        <f t="shared" si="41"/>
        <v>882.1527781336036</v>
      </c>
      <c r="F72" s="28">
        <f t="shared" si="42"/>
        <v>244.80923494674826</v>
      </c>
      <c r="G72" s="28">
        <f t="shared" si="43"/>
        <v>17.643055562672075</v>
      </c>
      <c r="H72" s="28">
        <f t="shared" si="44"/>
        <v>4.896184698934966</v>
      </c>
      <c r="I72" s="28">
        <f t="shared" si="45"/>
        <v>3.9303472908942765</v>
      </c>
      <c r="J72" s="28">
        <f t="shared" si="46"/>
        <v>233.1060511256819</v>
      </c>
      <c r="K72" s="28">
        <f t="shared" si="47"/>
        <v>0.07860694581788553</v>
      </c>
      <c r="L72" s="28">
        <f t="shared" si="48"/>
        <v>4.662121022513638</v>
      </c>
      <c r="M72" s="28">
        <f t="shared" si="49"/>
        <v>34.269986794641035</v>
      </c>
      <c r="N72" s="28">
        <f t="shared" si="50"/>
        <v>245.47075584895626</v>
      </c>
      <c r="O72" s="28">
        <f t="shared" si="51"/>
        <v>0.6853997358928207</v>
      </c>
      <c r="P72" s="28">
        <f t="shared" si="52"/>
        <v>4.909415116979125</v>
      </c>
      <c r="Q72" s="28">
        <f t="shared" si="53"/>
        <v>28.38757211903405</v>
      </c>
      <c r="R72" s="28">
        <f t="shared" si="54"/>
        <v>245.74049966210404</v>
      </c>
      <c r="S72" s="28">
        <f t="shared" si="55"/>
        <v>0.567751442380681</v>
      </c>
      <c r="T72" s="28">
        <f t="shared" si="56"/>
        <v>4.914809993242081</v>
      </c>
      <c r="U72" s="29">
        <f t="shared" si="57"/>
        <v>486.4745588792914</v>
      </c>
      <c r="V72" s="29">
        <f t="shared" si="58"/>
        <v>372.346709405835</v>
      </c>
    </row>
    <row r="73" spans="1:22" ht="12.75">
      <c r="A73" s="28">
        <v>56</v>
      </c>
      <c r="B73" s="28">
        <f t="shared" si="0"/>
        <v>1.12</v>
      </c>
      <c r="C73" s="28">
        <f t="shared" si="39"/>
        <v>486.4745588792914</v>
      </c>
      <c r="D73" s="28">
        <f t="shared" si="40"/>
        <v>372.346709405835</v>
      </c>
      <c r="E73" s="28">
        <f t="shared" si="41"/>
        <v>872.5491225399167</v>
      </c>
      <c r="F73" s="28">
        <f t="shared" si="42"/>
        <v>243.7769443895981</v>
      </c>
      <c r="G73" s="28">
        <f t="shared" si="43"/>
        <v>17.45098245079833</v>
      </c>
      <c r="H73" s="28">
        <f t="shared" si="44"/>
        <v>4.875538887791962</v>
      </c>
      <c r="I73" s="28">
        <f t="shared" si="45"/>
        <v>-10.413932316680642</v>
      </c>
      <c r="J73" s="28">
        <f t="shared" si="46"/>
        <v>231.9640206333162</v>
      </c>
      <c r="K73" s="28">
        <f t="shared" si="47"/>
        <v>-0.20827864633361284</v>
      </c>
      <c r="L73" s="28">
        <f t="shared" si="48"/>
        <v>4.6392804126663245</v>
      </c>
      <c r="M73" s="28">
        <f t="shared" si="49"/>
        <v>20.536184993044195</v>
      </c>
      <c r="N73" s="28">
        <f t="shared" si="50"/>
        <v>244.50456638376514</v>
      </c>
      <c r="O73" s="28">
        <f t="shared" si="51"/>
        <v>0.4107236998608839</v>
      </c>
      <c r="P73" s="28">
        <f t="shared" si="52"/>
        <v>4.890091327675303</v>
      </c>
      <c r="Q73" s="28">
        <f t="shared" si="53"/>
        <v>14.79982726335182</v>
      </c>
      <c r="R73" s="28">
        <f t="shared" si="54"/>
        <v>244.82390499058536</v>
      </c>
      <c r="S73" s="28">
        <f t="shared" si="55"/>
        <v>0.29599654526703645</v>
      </c>
      <c r="T73" s="28">
        <f t="shared" si="56"/>
        <v>4.8964780998117075</v>
      </c>
      <c r="U73" s="29">
        <f t="shared" si="57"/>
        <v>489.49987039647806</v>
      </c>
      <c r="V73" s="29">
        <f t="shared" si="58"/>
        <v>377.15183615054946</v>
      </c>
    </row>
    <row r="74" spans="1:22" ht="12.75">
      <c r="A74" s="28">
        <v>57</v>
      </c>
      <c r="B74" s="28">
        <f t="shared" si="0"/>
        <v>1.1400000000000001</v>
      </c>
      <c r="C74" s="28">
        <f t="shared" si="39"/>
        <v>489.49987039647806</v>
      </c>
      <c r="D74" s="28">
        <f t="shared" si="40"/>
        <v>377.15183615054946</v>
      </c>
      <c r="E74" s="28">
        <f t="shared" si="41"/>
        <v>862.8352506173572</v>
      </c>
      <c r="F74" s="28">
        <f t="shared" si="42"/>
        <v>242.82861495839256</v>
      </c>
      <c r="G74" s="28">
        <f t="shared" si="43"/>
        <v>17.256705012347144</v>
      </c>
      <c r="H74" s="28">
        <f t="shared" si="44"/>
        <v>4.856572299167851</v>
      </c>
      <c r="I74" s="28">
        <f t="shared" si="45"/>
        <v>-24.478045307183415</v>
      </c>
      <c r="J74" s="28">
        <f t="shared" si="46"/>
        <v>230.9158470864396</v>
      </c>
      <c r="K74" s="28">
        <f t="shared" si="47"/>
        <v>-0.4895609061436683</v>
      </c>
      <c r="L74" s="28">
        <f t="shared" si="48"/>
        <v>4.618316941728792</v>
      </c>
      <c r="M74" s="28">
        <f t="shared" si="49"/>
        <v>7.040748509570162</v>
      </c>
      <c r="N74" s="28">
        <f t="shared" si="50"/>
        <v>243.62489669672658</v>
      </c>
      <c r="O74" s="28">
        <f t="shared" si="51"/>
        <v>0.14081497019140324</v>
      </c>
      <c r="P74" s="28">
        <f t="shared" si="52"/>
        <v>4.872497933934532</v>
      </c>
      <c r="Q74" s="28">
        <f t="shared" si="53"/>
        <v>1.459426729493951</v>
      </c>
      <c r="R74" s="28">
        <f t="shared" si="54"/>
        <v>243.99676280053004</v>
      </c>
      <c r="S74" s="28">
        <f t="shared" si="55"/>
        <v>0.02918853458987902</v>
      </c>
      <c r="T74" s="28">
        <f t="shared" si="56"/>
        <v>4.879935256010601</v>
      </c>
      <c r="U74" s="29">
        <f t="shared" si="57"/>
        <v>492.2646040089835</v>
      </c>
      <c r="V74" s="29">
        <f t="shared" si="58"/>
        <v>381.9381923683003</v>
      </c>
    </row>
    <row r="75" spans="1:22" ht="12.75">
      <c r="A75" s="28">
        <v>58</v>
      </c>
      <c r="B75" s="28">
        <f t="shared" si="0"/>
        <v>1.16</v>
      </c>
      <c r="C75" s="28">
        <f t="shared" si="39"/>
        <v>492.2646040089835</v>
      </c>
      <c r="D75" s="28">
        <f t="shared" si="40"/>
        <v>381.9381923683003</v>
      </c>
      <c r="E75" s="28">
        <f t="shared" si="41"/>
        <v>853.0244500938998</v>
      </c>
      <c r="F75" s="28">
        <f t="shared" si="42"/>
        <v>241.9702959028592</v>
      </c>
      <c r="G75" s="28">
        <f t="shared" si="43"/>
        <v>17.060489001877997</v>
      </c>
      <c r="H75" s="28">
        <f t="shared" si="44"/>
        <v>4.839405918057184</v>
      </c>
      <c r="I75" s="28">
        <f t="shared" si="45"/>
        <v>-38.24301696585025</v>
      </c>
      <c r="J75" s="28">
        <f t="shared" si="46"/>
        <v>229.96721359311874</v>
      </c>
      <c r="K75" s="28">
        <f t="shared" si="47"/>
        <v>-0.764860339317005</v>
      </c>
      <c r="L75" s="28">
        <f t="shared" si="48"/>
        <v>4.599344271862375</v>
      </c>
      <c r="M75" s="28">
        <f t="shared" si="49"/>
        <v>-6.196721559610402</v>
      </c>
      <c r="N75" s="28">
        <f t="shared" si="50"/>
        <v>242.83748036224804</v>
      </c>
      <c r="O75" s="28">
        <f t="shared" si="51"/>
        <v>-0.12393443119220804</v>
      </c>
      <c r="P75" s="28">
        <f t="shared" si="52"/>
        <v>4.856749607244961</v>
      </c>
      <c r="Q75" s="28">
        <f t="shared" si="53"/>
        <v>-11.615394156647488</v>
      </c>
      <c r="R75" s="28">
        <f t="shared" si="54"/>
        <v>243.26451334692962</v>
      </c>
      <c r="S75" s="28">
        <f t="shared" si="55"/>
        <v>-0.23230788313294976</v>
      </c>
      <c r="T75" s="28">
        <f t="shared" si="56"/>
        <v>4.865290266938593</v>
      </c>
      <c r="U75" s="29">
        <f t="shared" si="57"/>
        <v>494.7730359386046</v>
      </c>
      <c r="V75" s="29">
        <f t="shared" si="58"/>
        <v>386.70767302550206</v>
      </c>
    </row>
    <row r="76" spans="1:22" ht="12.75">
      <c r="A76" s="28">
        <v>59</v>
      </c>
      <c r="B76" s="28">
        <f t="shared" si="0"/>
        <v>1.18</v>
      </c>
      <c r="C76" s="28">
        <f t="shared" si="39"/>
        <v>494.7730359386046</v>
      </c>
      <c r="D76" s="28">
        <f t="shared" si="40"/>
        <v>386.70767302550206</v>
      </c>
      <c r="E76" s="28">
        <f t="shared" si="41"/>
        <v>843.1297566377386</v>
      </c>
      <c r="F76" s="28">
        <f t="shared" si="42"/>
        <v>241.20746286704366</v>
      </c>
      <c r="G76" s="28">
        <f t="shared" si="43"/>
        <v>16.862595132754773</v>
      </c>
      <c r="H76" s="28">
        <f t="shared" si="44"/>
        <v>4.824149257340873</v>
      </c>
      <c r="I76" s="28">
        <f t="shared" si="45"/>
        <v>-51.69268764409307</v>
      </c>
      <c r="J76" s="28">
        <f t="shared" si="46"/>
        <v>229.12321474915873</v>
      </c>
      <c r="K76" s="28">
        <f t="shared" si="47"/>
        <v>-1.0338537528818614</v>
      </c>
      <c r="L76" s="28">
        <f t="shared" si="48"/>
        <v>4.582464294983175</v>
      </c>
      <c r="M76" s="28">
        <f t="shared" si="49"/>
        <v>-19.15931805029903</v>
      </c>
      <c r="N76" s="28">
        <f t="shared" si="50"/>
        <v>242.14749151970878</v>
      </c>
      <c r="O76" s="28">
        <f t="shared" si="51"/>
        <v>-0.38318636100598064</v>
      </c>
      <c r="P76" s="28">
        <f t="shared" si="52"/>
        <v>4.842949830394176</v>
      </c>
      <c r="Q76" s="28">
        <f t="shared" si="53"/>
        <v>-24.40903550625229</v>
      </c>
      <c r="R76" s="28">
        <f t="shared" si="54"/>
        <v>242.63204838146893</v>
      </c>
      <c r="S76" s="28">
        <f t="shared" si="55"/>
        <v>-0.4881807101250458</v>
      </c>
      <c r="T76" s="28">
        <f t="shared" si="56"/>
        <v>4.8526409676293785</v>
      </c>
      <c r="U76" s="29">
        <f t="shared" si="57"/>
        <v>497.02975830441363</v>
      </c>
      <c r="V76" s="29">
        <f t="shared" si="58"/>
        <v>391.46227610478957</v>
      </c>
    </row>
    <row r="77" spans="1:22" ht="12.75">
      <c r="A77" s="28">
        <v>60</v>
      </c>
      <c r="B77" s="28">
        <f t="shared" si="0"/>
        <v>1.2</v>
      </c>
      <c r="C77" s="28">
        <f t="shared" si="39"/>
        <v>497.02975830441363</v>
      </c>
      <c r="D77" s="28">
        <f t="shared" si="40"/>
        <v>391.46227610478957</v>
      </c>
      <c r="E77" s="28">
        <f t="shared" si="41"/>
        <v>833.1638988760967</v>
      </c>
      <c r="F77" s="28">
        <f t="shared" si="42"/>
        <v>240.54503764111823</v>
      </c>
      <c r="G77" s="28">
        <f t="shared" si="43"/>
        <v>16.663277977521936</v>
      </c>
      <c r="H77" s="28">
        <f t="shared" si="44"/>
        <v>4.810900752822365</v>
      </c>
      <c r="I77" s="28">
        <f t="shared" si="45"/>
        <v>-64.81358339615565</v>
      </c>
      <c r="J77" s="28">
        <f t="shared" si="46"/>
        <v>228.38838018424946</v>
      </c>
      <c r="K77" s="28">
        <f t="shared" si="47"/>
        <v>-1.296271667923113</v>
      </c>
      <c r="L77" s="28">
        <f t="shared" si="48"/>
        <v>4.567767603684989</v>
      </c>
      <c r="M77" s="28">
        <f t="shared" si="49"/>
        <v>-31.83270875169536</v>
      </c>
      <c r="N77" s="28">
        <f t="shared" si="50"/>
        <v>241.5595659801169</v>
      </c>
      <c r="O77" s="28">
        <f t="shared" si="51"/>
        <v>-0.6366541750339072</v>
      </c>
      <c r="P77" s="28">
        <f t="shared" si="52"/>
        <v>4.831191319602338</v>
      </c>
      <c r="Q77" s="28">
        <f t="shared" si="53"/>
        <v>-36.90840685742101</v>
      </c>
      <c r="R77" s="28">
        <f t="shared" si="54"/>
        <v>242.1037336435581</v>
      </c>
      <c r="S77" s="28">
        <f t="shared" si="55"/>
        <v>-0.7381681371484201</v>
      </c>
      <c r="T77" s="28">
        <f t="shared" si="56"/>
        <v>4.842074672871162</v>
      </c>
      <c r="U77" s="29">
        <f t="shared" si="57"/>
        <v>499.03963466349023</v>
      </c>
      <c r="V77" s="29">
        <f t="shared" si="58"/>
        <v>396.2040916501676</v>
      </c>
    </row>
    <row r="78" spans="1:22" ht="12.75">
      <c r="A78" s="28">
        <v>61</v>
      </c>
      <c r="B78" s="28">
        <f t="shared" si="0"/>
        <v>1.22</v>
      </c>
      <c r="C78" s="28">
        <f t="shared" si="39"/>
        <v>499.03963466349023</v>
      </c>
      <c r="D78" s="28">
        <f t="shared" si="40"/>
        <v>396.2040916501676</v>
      </c>
      <c r="E78" s="28">
        <f t="shared" si="41"/>
        <v>823.1392519661487</v>
      </c>
      <c r="F78" s="28">
        <f t="shared" si="42"/>
        <v>239.98741076144154</v>
      </c>
      <c r="G78" s="28">
        <f t="shared" si="43"/>
        <v>16.462785039322974</v>
      </c>
      <c r="H78" s="28">
        <f t="shared" si="44"/>
        <v>4.79974821522883</v>
      </c>
      <c r="I78" s="28">
        <f t="shared" si="45"/>
        <v>-77.59477409285162</v>
      </c>
      <c r="J78" s="28">
        <f t="shared" si="46"/>
        <v>227.76670062253783</v>
      </c>
      <c r="K78" s="28">
        <f t="shared" si="47"/>
        <v>-1.5518954818570325</v>
      </c>
      <c r="L78" s="28">
        <f t="shared" si="48"/>
        <v>4.555334012450756</v>
      </c>
      <c r="M78" s="28">
        <f t="shared" si="49"/>
        <v>-44.20500530739173</v>
      </c>
      <c r="N78" s="28">
        <f t="shared" si="50"/>
        <v>241.07782485185257</v>
      </c>
      <c r="O78" s="28">
        <f t="shared" si="51"/>
        <v>-0.8841001061478346</v>
      </c>
      <c r="P78" s="28">
        <f t="shared" si="52"/>
        <v>4.821556497037052</v>
      </c>
      <c r="Q78" s="28">
        <f t="shared" si="53"/>
        <v>-49.10279065420919</v>
      </c>
      <c r="R78" s="28">
        <f t="shared" si="54"/>
        <v>241.68343357457283</v>
      </c>
      <c r="S78" s="28">
        <f t="shared" si="55"/>
        <v>-0.9820558130841838</v>
      </c>
      <c r="T78" s="28">
        <f t="shared" si="56"/>
        <v>4.8336686714914565</v>
      </c>
      <c r="U78" s="29">
        <f t="shared" si="57"/>
        <v>500.80775767186174</v>
      </c>
      <c r="V78" s="29">
        <f t="shared" si="58"/>
        <v>400.9352913011169</v>
      </c>
    </row>
    <row r="79" spans="1:22" ht="12.75">
      <c r="A79" s="28">
        <v>62</v>
      </c>
      <c r="B79" s="28">
        <f t="shared" si="0"/>
        <v>1.24</v>
      </c>
      <c r="C79" s="28">
        <f t="shared" si="39"/>
        <v>500.80775767186174</v>
      </c>
      <c r="D79" s="28">
        <f t="shared" si="40"/>
        <v>400.9352913011169</v>
      </c>
      <c r="E79" s="28">
        <f t="shared" si="41"/>
        <v>813.0677991212607</v>
      </c>
      <c r="F79" s="28">
        <f t="shared" si="42"/>
        <v>239.5384663754683</v>
      </c>
      <c r="G79" s="28">
        <f t="shared" si="43"/>
        <v>16.261355982425215</v>
      </c>
      <c r="H79" s="28">
        <f t="shared" si="44"/>
        <v>4.7907693275093655</v>
      </c>
      <c r="I79" s="28">
        <f t="shared" si="45"/>
        <v>-90.02772214558597</v>
      </c>
      <c r="J79" s="28">
        <f t="shared" si="46"/>
        <v>227.26165587265027</v>
      </c>
      <c r="K79" s="28">
        <f t="shared" si="47"/>
        <v>-1.8005544429117195</v>
      </c>
      <c r="L79" s="28">
        <f t="shared" si="48"/>
        <v>4.545233117453005</v>
      </c>
      <c r="M79" s="28">
        <f t="shared" si="49"/>
        <v>-56.266622943176124</v>
      </c>
      <c r="N79" s="28">
        <f t="shared" si="50"/>
        <v>240.70590012718736</v>
      </c>
      <c r="O79" s="28">
        <f t="shared" si="51"/>
        <v>-1.1253324588635225</v>
      </c>
      <c r="P79" s="28">
        <f t="shared" si="52"/>
        <v>4.814118002543747</v>
      </c>
      <c r="Q79" s="28">
        <f t="shared" si="53"/>
        <v>-60.98369803961455</v>
      </c>
      <c r="R79" s="28">
        <f t="shared" si="54"/>
        <v>241.37453771786252</v>
      </c>
      <c r="S79" s="28">
        <f t="shared" si="55"/>
        <v>-1.219673960792291</v>
      </c>
      <c r="T79" s="28">
        <f t="shared" si="56"/>
        <v>4.8274907543572505</v>
      </c>
      <c r="U79" s="29">
        <f t="shared" si="57"/>
        <v>502.3394090415421</v>
      </c>
      <c r="V79" s="29">
        <f t="shared" si="58"/>
        <v>405.65811835476023</v>
      </c>
    </row>
    <row r="80" spans="1:22" ht="12.75">
      <c r="A80" s="28">
        <v>63</v>
      </c>
      <c r="B80" s="28">
        <f t="shared" si="0"/>
        <v>1.26</v>
      </c>
      <c r="C80" s="28">
        <f t="shared" si="39"/>
        <v>502.3394090415421</v>
      </c>
      <c r="D80" s="28">
        <f t="shared" si="40"/>
        <v>405.65811835476023</v>
      </c>
      <c r="E80" s="28">
        <f t="shared" si="41"/>
        <v>802.9611004891224</v>
      </c>
      <c r="F80" s="28">
        <f t="shared" si="42"/>
        <v>239.20160882792732</v>
      </c>
      <c r="G80" s="28">
        <f t="shared" si="43"/>
        <v>16.05922200978245</v>
      </c>
      <c r="H80" s="28">
        <f t="shared" si="44"/>
        <v>4.784032176558546</v>
      </c>
      <c r="I80" s="28">
        <f t="shared" si="45"/>
        <v>-102.10612471847782</v>
      </c>
      <c r="J80" s="28">
        <f t="shared" si="46"/>
        <v>226.87624420746906</v>
      </c>
      <c r="K80" s="28">
        <f t="shared" si="47"/>
        <v>-2.0421224943695564</v>
      </c>
      <c r="L80" s="28">
        <f t="shared" si="48"/>
        <v>4.537524884149382</v>
      </c>
      <c r="M80" s="28">
        <f t="shared" si="49"/>
        <v>-68.010133730621</v>
      </c>
      <c r="N80" s="28">
        <f t="shared" si="50"/>
        <v>240.44696171308456</v>
      </c>
      <c r="O80" s="28">
        <f t="shared" si="51"/>
        <v>-1.36020267461242</v>
      </c>
      <c r="P80" s="28">
        <f t="shared" si="52"/>
        <v>4.8089392342616915</v>
      </c>
      <c r="Q80" s="28">
        <f t="shared" si="53"/>
        <v>-72.54471953819518</v>
      </c>
      <c r="R80" s="28">
        <f t="shared" si="54"/>
        <v>241.17998831082033</v>
      </c>
      <c r="S80" s="28">
        <f t="shared" si="55"/>
        <v>-1.4508943907639036</v>
      </c>
      <c r="T80" s="28">
        <f t="shared" si="56"/>
        <v>4.8235997662164065</v>
      </c>
      <c r="U80" s="29">
        <f t="shared" si="57"/>
        <v>503.6400219217179</v>
      </c>
      <c r="V80" s="29">
        <f t="shared" si="58"/>
        <v>410.3748783846931</v>
      </c>
    </row>
    <row r="81" spans="1:22" ht="12.75">
      <c r="A81" s="28">
        <v>64</v>
      </c>
      <c r="B81" s="28">
        <f t="shared" si="0"/>
        <v>1.28</v>
      </c>
      <c r="C81" s="28">
        <f t="shared" si="39"/>
        <v>503.6400219217179</v>
      </c>
      <c r="D81" s="28">
        <f t="shared" si="40"/>
        <v>410.3748783846931</v>
      </c>
      <c r="E81" s="28">
        <f t="shared" si="41"/>
        <v>792.830268779057</v>
      </c>
      <c r="F81" s="28">
        <f t="shared" si="42"/>
        <v>238.97979046855627</v>
      </c>
      <c r="G81" s="28">
        <f t="shared" si="43"/>
        <v>15.85660537558114</v>
      </c>
      <c r="H81" s="28">
        <f t="shared" si="44"/>
        <v>4.779595809371125</v>
      </c>
      <c r="I81" s="28">
        <f t="shared" si="45"/>
        <v>-113.82575203270903</v>
      </c>
      <c r="J81" s="28">
        <f t="shared" si="46"/>
        <v>226.6130126423786</v>
      </c>
      <c r="K81" s="28">
        <f t="shared" si="47"/>
        <v>-2.2765150406541808</v>
      </c>
      <c r="L81" s="28">
        <f t="shared" si="48"/>
        <v>4.532260252847572</v>
      </c>
      <c r="M81" s="28">
        <f t="shared" si="49"/>
        <v>-79.43011584018232</v>
      </c>
      <c r="N81" s="28">
        <f t="shared" si="50"/>
        <v>240.30374543475102</v>
      </c>
      <c r="O81" s="28">
        <f t="shared" si="51"/>
        <v>-1.5886023168036465</v>
      </c>
      <c r="P81" s="28">
        <f t="shared" si="52"/>
        <v>4.80607490869502</v>
      </c>
      <c r="Q81" s="28">
        <f t="shared" si="53"/>
        <v>-83.78137294265467</v>
      </c>
      <c r="R81" s="28">
        <f t="shared" si="54"/>
        <v>241.10230862143547</v>
      </c>
      <c r="S81" s="28">
        <f t="shared" si="55"/>
        <v>-1.6756274588530935</v>
      </c>
      <c r="T81" s="28">
        <f t="shared" si="56"/>
        <v>4.82204617242871</v>
      </c>
      <c r="U81" s="29">
        <f t="shared" si="57"/>
        <v>504.71514578868664</v>
      </c>
      <c r="V81" s="29">
        <f t="shared" si="58"/>
        <v>415.08793043550725</v>
      </c>
    </row>
    <row r="82" spans="1:22" ht="12.75">
      <c r="A82" s="28">
        <v>65</v>
      </c>
      <c r="B82" s="28">
        <f aca="true" t="shared" si="59" ref="B82:B117">$J$7+A82*$J$13</f>
        <v>1.3</v>
      </c>
      <c r="C82" s="28">
        <f t="shared" si="39"/>
        <v>504.71514578868664</v>
      </c>
      <c r="D82" s="28">
        <f t="shared" si="40"/>
        <v>415.08793043550725</v>
      </c>
      <c r="E82" s="28">
        <f t="shared" si="41"/>
        <v>782.685951043179</v>
      </c>
      <c r="F82" s="28">
        <f t="shared" si="42"/>
        <v>238.8755402280194</v>
      </c>
      <c r="G82" s="28">
        <f t="shared" si="43"/>
        <v>15.65371902086358</v>
      </c>
      <c r="H82" s="28">
        <f t="shared" si="44"/>
        <v>4.777510804560388</v>
      </c>
      <c r="I82" s="28">
        <f t="shared" si="45"/>
        <v>-125.18428408430894</v>
      </c>
      <c r="J82" s="28">
        <f t="shared" si="46"/>
        <v>226.47408767070874</v>
      </c>
      <c r="K82" s="28">
        <f t="shared" si="47"/>
        <v>-2.503685681686179</v>
      </c>
      <c r="L82" s="28">
        <f t="shared" si="48"/>
        <v>4.529481753414175</v>
      </c>
      <c r="M82" s="28">
        <f t="shared" si="49"/>
        <v>-90.52300097373825</v>
      </c>
      <c r="N82" s="28">
        <f t="shared" si="50"/>
        <v>240.2785815870811</v>
      </c>
      <c r="O82" s="28">
        <f t="shared" si="51"/>
        <v>-1.810460019474765</v>
      </c>
      <c r="P82" s="28">
        <f t="shared" si="52"/>
        <v>4.805571631741622</v>
      </c>
      <c r="Q82" s="28">
        <f t="shared" si="53"/>
        <v>-94.69095045290838</v>
      </c>
      <c r="R82" s="28">
        <f t="shared" si="54"/>
        <v>241.1436316288716</v>
      </c>
      <c r="S82" s="28">
        <f t="shared" si="55"/>
        <v>-1.8938190090581677</v>
      </c>
      <c r="T82" s="28">
        <f t="shared" si="56"/>
        <v>4.822872632577432</v>
      </c>
      <c r="U82" s="29">
        <f t="shared" si="57"/>
        <v>505.5704138902672</v>
      </c>
      <c r="V82" s="29">
        <f t="shared" si="58"/>
        <v>419.7996788034155</v>
      </c>
    </row>
    <row r="83" spans="1:22" ht="12.75">
      <c r="A83" s="28">
        <v>66</v>
      </c>
      <c r="B83" s="28">
        <f t="shared" si="59"/>
        <v>1.32</v>
      </c>
      <c r="C83" s="28">
        <f t="shared" si="39"/>
        <v>505.5704138902672</v>
      </c>
      <c r="D83" s="28">
        <f t="shared" si="40"/>
        <v>419.7996788034155</v>
      </c>
      <c r="E83" s="28">
        <f t="shared" si="41"/>
        <v>772.5383160293563</v>
      </c>
      <c r="F83" s="28">
        <f t="shared" si="42"/>
        <v>238.8909925560921</v>
      </c>
      <c r="G83" s="28">
        <f t="shared" si="43"/>
        <v>15.450766320587126</v>
      </c>
      <c r="H83" s="28">
        <f t="shared" si="44"/>
        <v>4.777819851121842</v>
      </c>
      <c r="I83" s="28">
        <f t="shared" si="45"/>
        <v>-136.18114781220945</v>
      </c>
      <c r="J83" s="28">
        <f t="shared" si="46"/>
        <v>226.461206065412</v>
      </c>
      <c r="K83" s="28">
        <f t="shared" si="47"/>
        <v>-2.723622956244189</v>
      </c>
      <c r="L83" s="28">
        <f t="shared" si="48"/>
        <v>4.52922412130824</v>
      </c>
      <c r="M83" s="28">
        <f t="shared" si="49"/>
        <v>-101.28692190137312</v>
      </c>
      <c r="N83" s="28">
        <f t="shared" si="50"/>
        <v>240.37342365625796</v>
      </c>
      <c r="O83" s="28">
        <f t="shared" si="51"/>
        <v>-2.0257384380274623</v>
      </c>
      <c r="P83" s="28">
        <f t="shared" si="52"/>
        <v>4.80746847312516</v>
      </c>
      <c r="Q83" s="28">
        <f t="shared" si="53"/>
        <v>-105.27236685245325</v>
      </c>
      <c r="R83" s="28">
        <f t="shared" si="54"/>
        <v>241.3057286946253</v>
      </c>
      <c r="S83" s="28">
        <f t="shared" si="55"/>
        <v>-2.105447337049065</v>
      </c>
      <c r="T83" s="28">
        <f t="shared" si="56"/>
        <v>4.8261145738925055</v>
      </c>
      <c r="U83" s="29">
        <f t="shared" si="57"/>
        <v>506.2115132560997</v>
      </c>
      <c r="V83" s="29">
        <f t="shared" si="58"/>
        <v>424.512565405729</v>
      </c>
    </row>
    <row r="84" spans="1:22" ht="12.75">
      <c r="A84" s="28">
        <v>67</v>
      </c>
      <c r="B84" s="28">
        <f t="shared" si="59"/>
        <v>1.34</v>
      </c>
      <c r="C84" s="28">
        <f t="shared" si="39"/>
        <v>506.2115132560997</v>
      </c>
      <c r="D84" s="28">
        <f t="shared" si="40"/>
        <v>424.512565405729</v>
      </c>
      <c r="E84" s="28">
        <f t="shared" si="41"/>
        <v>762.3970465422651</v>
      </c>
      <c r="F84" s="28">
        <f t="shared" si="42"/>
        <v>239.0279163635785</v>
      </c>
      <c r="G84" s="28">
        <f t="shared" si="43"/>
        <v>15.247940930845303</v>
      </c>
      <c r="H84" s="28">
        <f t="shared" si="44"/>
        <v>4.78055832727157</v>
      </c>
      <c r="I84" s="28">
        <f t="shared" si="45"/>
        <v>-146.8173564740813</v>
      </c>
      <c r="J84" s="28">
        <f t="shared" si="46"/>
        <v>226.57574540552557</v>
      </c>
      <c r="K84" s="28">
        <f t="shared" si="47"/>
        <v>-2.936347129481626</v>
      </c>
      <c r="L84" s="28">
        <f t="shared" si="48"/>
        <v>4.531514908110512</v>
      </c>
      <c r="M84" s="28">
        <f t="shared" si="49"/>
        <v>-111.72156176678092</v>
      </c>
      <c r="N84" s="28">
        <f t="shared" si="50"/>
        <v>240.58987688030922</v>
      </c>
      <c r="O84" s="28">
        <f t="shared" si="51"/>
        <v>-2.2344312353356184</v>
      </c>
      <c r="P84" s="28">
        <f t="shared" si="52"/>
        <v>4.811797537606185</v>
      </c>
      <c r="Q84" s="28">
        <f t="shared" si="53"/>
        <v>-115.52601025062178</v>
      </c>
      <c r="R84" s="28">
        <f t="shared" si="54"/>
        <v>241.59003791675872</v>
      </c>
      <c r="S84" s="28">
        <f t="shared" si="55"/>
        <v>-2.310520205012436</v>
      </c>
      <c r="T84" s="28">
        <f t="shared" si="56"/>
        <v>4.8318007583351745</v>
      </c>
      <c r="U84" s="29">
        <f t="shared" si="57"/>
        <v>506.6441572554661</v>
      </c>
      <c r="V84" s="29">
        <f t="shared" si="58"/>
        <v>429.2290627352357</v>
      </c>
    </row>
    <row r="85" spans="1:22" ht="12.75">
      <c r="A85" s="28">
        <v>68</v>
      </c>
      <c r="B85" s="28">
        <f t="shared" si="59"/>
        <v>1.36</v>
      </c>
      <c r="C85" s="28">
        <f t="shared" si="39"/>
        <v>506.6441572554661</v>
      </c>
      <c r="D85" s="28">
        <f t="shared" si="40"/>
        <v>429.2290627352357</v>
      </c>
      <c r="E85" s="28">
        <f t="shared" si="41"/>
        <v>752.2713362713918</v>
      </c>
      <c r="F85" s="28">
        <f t="shared" si="42"/>
        <v>239.28774365580833</v>
      </c>
      <c r="G85" s="28">
        <f t="shared" si="43"/>
        <v>15.045426725427836</v>
      </c>
      <c r="H85" s="28">
        <f t="shared" si="44"/>
        <v>4.785754873116167</v>
      </c>
      <c r="I85" s="28">
        <f t="shared" si="45"/>
        <v>-157.09535271837146</v>
      </c>
      <c r="J85" s="28">
        <f t="shared" si="46"/>
        <v>226.81875403380343</v>
      </c>
      <c r="K85" s="28">
        <f t="shared" si="47"/>
        <v>-3.1419070543674295</v>
      </c>
      <c r="L85" s="28">
        <f t="shared" si="48"/>
        <v>4.536375080676069</v>
      </c>
      <c r="M85" s="28">
        <f t="shared" si="49"/>
        <v>-121.82800657472005</v>
      </c>
      <c r="N85" s="28">
        <f t="shared" si="50"/>
        <v>240.92922636250927</v>
      </c>
      <c r="O85" s="28">
        <f t="shared" si="51"/>
        <v>-2.436560131494401</v>
      </c>
      <c r="P85" s="28">
        <f t="shared" si="52"/>
        <v>4.818584527250185</v>
      </c>
      <c r="Q85" s="28">
        <f t="shared" si="53"/>
        <v>-125.45359667479812</v>
      </c>
      <c r="R85" s="28">
        <f t="shared" si="54"/>
        <v>241.9976919038099</v>
      </c>
      <c r="S85" s="28">
        <f t="shared" si="55"/>
        <v>-2.5090719334959624</v>
      </c>
      <c r="T85" s="28">
        <f t="shared" si="56"/>
        <v>4.839953838076198</v>
      </c>
      <c r="U85" s="29">
        <f t="shared" si="57"/>
        <v>506.87406065883414</v>
      </c>
      <c r="V85" s="29">
        <f t="shared" si="58"/>
        <v>433.9516673897432</v>
      </c>
    </row>
    <row r="86" spans="1:22" ht="12.75">
      <c r="A86" s="28">
        <v>69</v>
      </c>
      <c r="B86" s="28">
        <f t="shared" si="59"/>
        <v>1.3800000000000001</v>
      </c>
      <c r="C86" s="28">
        <f t="shared" si="39"/>
        <v>506.87406065883414</v>
      </c>
      <c r="D86" s="28">
        <f t="shared" si="40"/>
        <v>433.9516673897432</v>
      </c>
      <c r="E86" s="28">
        <f t="shared" si="41"/>
        <v>742.1698905707548</v>
      </c>
      <c r="F86" s="28">
        <f t="shared" si="42"/>
        <v>239.67159759012628</v>
      </c>
      <c r="G86" s="28">
        <f t="shared" si="43"/>
        <v>14.843397811415096</v>
      </c>
      <c r="H86" s="28">
        <f t="shared" si="44"/>
        <v>4.793431951802526</v>
      </c>
      <c r="I86" s="28">
        <f t="shared" si="45"/>
        <v>-167.01885658621399</v>
      </c>
      <c r="J86" s="28">
        <f t="shared" si="46"/>
        <v>227.19098019737214</v>
      </c>
      <c r="K86" s="28">
        <f t="shared" si="47"/>
        <v>-3.3403771317242796</v>
      </c>
      <c r="L86" s="28">
        <f t="shared" si="48"/>
        <v>4.543819603947443</v>
      </c>
      <c r="M86" s="28">
        <f t="shared" si="49"/>
        <v>-131.60860203629147</v>
      </c>
      <c r="N86" s="28">
        <f t="shared" si="50"/>
        <v>241.39246449449033</v>
      </c>
      <c r="O86" s="28">
        <f t="shared" si="51"/>
        <v>-2.6321720407258296</v>
      </c>
      <c r="P86" s="28">
        <f t="shared" si="52"/>
        <v>4.827849289889807</v>
      </c>
      <c r="Q86" s="28">
        <f t="shared" si="53"/>
        <v>-135.05802956706088</v>
      </c>
      <c r="R86" s="28">
        <f t="shared" si="54"/>
        <v>242.52954474669582</v>
      </c>
      <c r="S86" s="28">
        <f t="shared" si="55"/>
        <v>-2.7011605913412176</v>
      </c>
      <c r="T86" s="28">
        <f t="shared" si="56"/>
        <v>4.850590894933917</v>
      </c>
      <c r="U86" s="29">
        <f t="shared" si="57"/>
        <v>506.90691713802977</v>
      </c>
      <c r="V86" s="29">
        <f t="shared" si="58"/>
        <v>438.68289416214503</v>
      </c>
    </row>
    <row r="87" spans="1:22" ht="12.75">
      <c r="A87" s="28">
        <v>70</v>
      </c>
      <c r="B87" s="28">
        <f t="shared" si="59"/>
        <v>1.4000000000000001</v>
      </c>
      <c r="C87" s="28">
        <f t="shared" si="39"/>
        <v>506.90691713802977</v>
      </c>
      <c r="D87" s="28">
        <f t="shared" si="40"/>
        <v>438.68289416214503</v>
      </c>
      <c r="E87" s="28">
        <f t="shared" si="41"/>
        <v>732.1009307036294</v>
      </c>
      <c r="F87" s="28">
        <f t="shared" si="42"/>
        <v>240.18031973197122</v>
      </c>
      <c r="G87" s="28">
        <f t="shared" si="43"/>
        <v>14.642018614072589</v>
      </c>
      <c r="H87" s="28">
        <f t="shared" si="44"/>
        <v>4.8036063946394245</v>
      </c>
      <c r="I87" s="28">
        <f t="shared" si="45"/>
        <v>-176.59271943940507</v>
      </c>
      <c r="J87" s="28">
        <f t="shared" si="46"/>
        <v>227.69290016583594</v>
      </c>
      <c r="K87" s="28">
        <f t="shared" si="47"/>
        <v>-3.5318543887881013</v>
      </c>
      <c r="L87" s="28">
        <f t="shared" si="48"/>
        <v>4.553858003316718</v>
      </c>
      <c r="M87" s="28">
        <f t="shared" si="49"/>
        <v>-141.06681572613846</v>
      </c>
      <c r="N87" s="28">
        <f t="shared" si="50"/>
        <v>241.98031748628557</v>
      </c>
      <c r="O87" s="28">
        <f t="shared" si="51"/>
        <v>-2.8213363145227692</v>
      </c>
      <c r="P87" s="28">
        <f t="shared" si="52"/>
        <v>4.839606349725711</v>
      </c>
      <c r="Q87" s="28">
        <f t="shared" si="53"/>
        <v>-144.34326502727836</v>
      </c>
      <c r="R87" s="28">
        <f t="shared" si="54"/>
        <v>243.18619800579802</v>
      </c>
      <c r="S87" s="28">
        <f t="shared" si="55"/>
        <v>-2.8868653005455673</v>
      </c>
      <c r="T87" s="28">
        <f t="shared" si="56"/>
        <v>4.86372396011596</v>
      </c>
      <c r="U87" s="29">
        <f t="shared" si="57"/>
        <v>506.748379122514</v>
      </c>
      <c r="V87" s="29">
        <f t="shared" si="58"/>
        <v>443.4252706722851</v>
      </c>
    </row>
    <row r="88" spans="1:22" ht="12.75">
      <c r="A88" s="28">
        <v>71</v>
      </c>
      <c r="B88" s="28">
        <f t="shared" si="59"/>
        <v>1.42</v>
      </c>
      <c r="C88" s="28">
        <f t="shared" si="39"/>
        <v>506.748379122514</v>
      </c>
      <c r="D88" s="28">
        <f t="shared" si="40"/>
        <v>443.4252706722851</v>
      </c>
      <c r="E88" s="28">
        <f t="shared" si="41"/>
        <v>722.0722010958835</v>
      </c>
      <c r="F88" s="28">
        <f t="shared" si="42"/>
        <v>240.81449632349583</v>
      </c>
      <c r="G88" s="28">
        <f t="shared" si="43"/>
        <v>14.441444021917672</v>
      </c>
      <c r="H88" s="28">
        <f t="shared" si="44"/>
        <v>4.816289926469917</v>
      </c>
      <c r="I88" s="28">
        <f t="shared" si="45"/>
        <v>-185.82278459247354</v>
      </c>
      <c r="J88" s="28">
        <f t="shared" si="46"/>
        <v>228.32474516060435</v>
      </c>
      <c r="K88" s="28">
        <f t="shared" si="47"/>
        <v>-3.716455691849471</v>
      </c>
      <c r="L88" s="28">
        <f t="shared" si="48"/>
        <v>4.566494903212087</v>
      </c>
      <c r="M88" s="28">
        <f t="shared" si="49"/>
        <v>-150.20710530186713</v>
      </c>
      <c r="N88" s="28">
        <f t="shared" si="50"/>
        <v>242.69327083791558</v>
      </c>
      <c r="O88" s="28">
        <f t="shared" si="51"/>
        <v>-3.0041421060373428</v>
      </c>
      <c r="P88" s="28">
        <f t="shared" si="52"/>
        <v>4.853865416758311</v>
      </c>
      <c r="Q88" s="28">
        <f t="shared" si="53"/>
        <v>-153.31418345082852</v>
      </c>
      <c r="R88" s="28">
        <f t="shared" si="54"/>
        <v>243.96802556618675</v>
      </c>
      <c r="S88" s="28">
        <f t="shared" si="55"/>
        <v>-3.0662836690165705</v>
      </c>
      <c r="T88" s="28">
        <f t="shared" si="56"/>
        <v>4.8793605113237355</v>
      </c>
      <c r="U88" s="29">
        <f t="shared" si="57"/>
        <v>506.40403991536857</v>
      </c>
      <c r="V88" s="29">
        <f t="shared" si="58"/>
        <v>448.18133251857415</v>
      </c>
    </row>
    <row r="89" spans="1:22" ht="12.75">
      <c r="A89" s="28">
        <v>72</v>
      </c>
      <c r="B89" s="28">
        <f t="shared" si="59"/>
        <v>1.44</v>
      </c>
      <c r="C89" s="28">
        <f t="shared" si="39"/>
        <v>506.40403991536857</v>
      </c>
      <c r="D89" s="28">
        <f t="shared" si="40"/>
        <v>448.18133251857415</v>
      </c>
      <c r="E89" s="28">
        <f t="shared" si="41"/>
        <v>712.0909791730248</v>
      </c>
      <c r="F89" s="28">
        <f t="shared" si="42"/>
        <v>241.5744834149054</v>
      </c>
      <c r="G89" s="28">
        <f t="shared" si="43"/>
        <v>14.241819583460497</v>
      </c>
      <c r="H89" s="28">
        <f t="shared" si="44"/>
        <v>4.831489668298108</v>
      </c>
      <c r="I89" s="28">
        <f t="shared" si="45"/>
        <v>-194.71575522923357</v>
      </c>
      <c r="J89" s="28">
        <f t="shared" si="46"/>
        <v>229.08652696508113</v>
      </c>
      <c r="K89" s="28">
        <f t="shared" si="47"/>
        <v>-3.8943151045846713</v>
      </c>
      <c r="L89" s="28">
        <f t="shared" si="48"/>
        <v>4.581730539301623</v>
      </c>
      <c r="M89" s="28">
        <f t="shared" si="49"/>
        <v>-159.03479335115895</v>
      </c>
      <c r="N89" s="28">
        <f t="shared" si="50"/>
        <v>243.53159362131422</v>
      </c>
      <c r="O89" s="28">
        <f t="shared" si="51"/>
        <v>-3.180695867023179</v>
      </c>
      <c r="P89" s="28">
        <f t="shared" si="52"/>
        <v>4.8706318724262845</v>
      </c>
      <c r="Q89" s="28">
        <f t="shared" si="53"/>
        <v>-161.97646803460657</v>
      </c>
      <c r="R89" s="28">
        <f t="shared" si="54"/>
        <v>244.87519724643428</v>
      </c>
      <c r="S89" s="28">
        <f t="shared" si="55"/>
        <v>-3.2395293606921314</v>
      </c>
      <c r="T89" s="28">
        <f t="shared" si="56"/>
        <v>4.897503944928686</v>
      </c>
      <c r="U89" s="29">
        <f t="shared" si="57"/>
        <v>505.87941796196066</v>
      </c>
      <c r="V89" s="29">
        <f t="shared" si="58"/>
        <v>452.95361892468793</v>
      </c>
    </row>
    <row r="90" spans="1:22" ht="12.75">
      <c r="A90" s="28">
        <v>73</v>
      </c>
      <c r="B90" s="28">
        <f t="shared" si="59"/>
        <v>1.46</v>
      </c>
      <c r="C90" s="28">
        <f t="shared" si="39"/>
        <v>505.87941796196066</v>
      </c>
      <c r="D90" s="28">
        <f t="shared" si="40"/>
        <v>452.95361892468793</v>
      </c>
      <c r="E90" s="28">
        <f t="shared" si="41"/>
        <v>702.164087388101</v>
      </c>
      <c r="F90" s="28">
        <f t="shared" si="42"/>
        <v>242.46043074163472</v>
      </c>
      <c r="G90" s="28">
        <f t="shared" si="43"/>
        <v>14.043281747762022</v>
      </c>
      <c r="H90" s="28">
        <f t="shared" si="44"/>
        <v>4.849208614832695</v>
      </c>
      <c r="I90" s="28">
        <f t="shared" si="45"/>
        <v>-203.27907000754</v>
      </c>
      <c r="J90" s="28">
        <f t="shared" si="46"/>
        <v>229.97806211767684</v>
      </c>
      <c r="K90" s="28">
        <f t="shared" si="47"/>
        <v>-4.0655814001508</v>
      </c>
      <c r="L90" s="28">
        <f t="shared" si="48"/>
        <v>4.599561242353537</v>
      </c>
      <c r="M90" s="28">
        <f t="shared" si="49"/>
        <v>-167.55594926664128</v>
      </c>
      <c r="N90" s="28">
        <f t="shared" si="50"/>
        <v>244.49536147227985</v>
      </c>
      <c r="O90" s="28">
        <f t="shared" si="51"/>
        <v>-3.3511189853328256</v>
      </c>
      <c r="P90" s="28">
        <f t="shared" si="52"/>
        <v>4.889907229445597</v>
      </c>
      <c r="Q90" s="28">
        <f t="shared" si="53"/>
        <v>-170.33649046993742</v>
      </c>
      <c r="R90" s="28">
        <f t="shared" si="54"/>
        <v>245.90770107562037</v>
      </c>
      <c r="S90" s="28">
        <f t="shared" si="55"/>
        <v>-3.4067298093987484</v>
      </c>
      <c r="T90" s="28">
        <f t="shared" si="56"/>
        <v>4.918154021512407</v>
      </c>
      <c r="U90" s="29">
        <f t="shared" si="57"/>
        <v>505.17994315652663</v>
      </c>
      <c r="V90" s="29">
        <f t="shared" si="58"/>
        <v>457.7446688546785</v>
      </c>
    </row>
    <row r="91" spans="1:22" ht="12.75">
      <c r="A91" s="28">
        <v>74</v>
      </c>
      <c r="B91" s="28">
        <f t="shared" si="59"/>
        <v>1.48</v>
      </c>
      <c r="C91" s="28">
        <f t="shared" si="39"/>
        <v>505.17994315652663</v>
      </c>
      <c r="D91" s="28">
        <f t="shared" si="40"/>
        <v>457.7446688546785</v>
      </c>
      <c r="E91" s="28">
        <f t="shared" si="41"/>
        <v>692.2979070796556</v>
      </c>
      <c r="F91" s="28">
        <f t="shared" si="42"/>
        <v>243.4723042600586</v>
      </c>
      <c r="G91" s="28">
        <f t="shared" si="43"/>
        <v>13.845958141593112</v>
      </c>
      <c r="H91" s="28">
        <f t="shared" si="44"/>
        <v>4.869446085201172</v>
      </c>
      <c r="I91" s="28">
        <f t="shared" si="45"/>
        <v>-211.52078660022937</v>
      </c>
      <c r="J91" s="28">
        <f t="shared" si="46"/>
        <v>230.9989946183451</v>
      </c>
      <c r="K91" s="28">
        <f t="shared" si="47"/>
        <v>-4.230415732004587</v>
      </c>
      <c r="L91" s="28">
        <f t="shared" si="48"/>
        <v>4.619979892366902</v>
      </c>
      <c r="M91" s="28">
        <f t="shared" si="49"/>
        <v>-175.7772784025154</v>
      </c>
      <c r="N91" s="28">
        <f t="shared" si="50"/>
        <v>245.5844782196901</v>
      </c>
      <c r="O91" s="28">
        <f t="shared" si="51"/>
        <v>-3.515545568050308</v>
      </c>
      <c r="P91" s="28">
        <f t="shared" si="52"/>
        <v>4.911689564393803</v>
      </c>
      <c r="Q91" s="28">
        <f t="shared" si="53"/>
        <v>-178.4012040051259</v>
      </c>
      <c r="R91" s="28">
        <f t="shared" si="54"/>
        <v>247.0653641789833</v>
      </c>
      <c r="S91" s="28">
        <f t="shared" si="55"/>
        <v>-3.568024080102518</v>
      </c>
      <c r="T91" s="28">
        <f t="shared" si="56"/>
        <v>4.941307283579666</v>
      </c>
      <c r="U91" s="29">
        <f t="shared" si="57"/>
        <v>504.31094506675674</v>
      </c>
      <c r="V91" s="29">
        <f t="shared" si="58"/>
        <v>462.5570175683955</v>
      </c>
    </row>
    <row r="92" spans="1:22" ht="12.75">
      <c r="A92" s="28">
        <v>75</v>
      </c>
      <c r="B92" s="28">
        <f t="shared" si="59"/>
        <v>1.5</v>
      </c>
      <c r="C92" s="28">
        <f t="shared" si="39"/>
        <v>504.31094506675674</v>
      </c>
      <c r="D92" s="28">
        <f t="shared" si="40"/>
        <v>462.5570175683955</v>
      </c>
      <c r="E92" s="28">
        <f t="shared" si="41"/>
        <v>682.498393830603</v>
      </c>
      <c r="F92" s="28">
        <f t="shared" si="42"/>
        <v>244.60990728066616</v>
      </c>
      <c r="G92" s="28">
        <f t="shared" si="43"/>
        <v>13.649967876612061</v>
      </c>
      <c r="H92" s="28">
        <f t="shared" si="44"/>
        <v>4.892198145613324</v>
      </c>
      <c r="I92" s="28">
        <f t="shared" si="45"/>
        <v>-219.44947328483707</v>
      </c>
      <c r="J92" s="28">
        <f t="shared" si="46"/>
        <v>232.1488171045961</v>
      </c>
      <c r="K92" s="28">
        <f t="shared" si="47"/>
        <v>-4.388989465696741</v>
      </c>
      <c r="L92" s="28">
        <f t="shared" si="48"/>
        <v>4.642976342091922</v>
      </c>
      <c r="M92" s="28">
        <f t="shared" si="49"/>
        <v>-183.706018639727</v>
      </c>
      <c r="N92" s="28">
        <f t="shared" si="50"/>
        <v>246.79869610350738</v>
      </c>
      <c r="O92" s="28">
        <f t="shared" si="51"/>
        <v>-3.6741203727945404</v>
      </c>
      <c r="P92" s="28">
        <f t="shared" si="52"/>
        <v>4.935973922070148</v>
      </c>
      <c r="Q92" s="28">
        <f t="shared" si="53"/>
        <v>-186.1780439429454</v>
      </c>
      <c r="R92" s="28">
        <f t="shared" si="54"/>
        <v>248.34787223529025</v>
      </c>
      <c r="S92" s="28">
        <f t="shared" si="55"/>
        <v>-3.7235608788589083</v>
      </c>
      <c r="T92" s="28">
        <f t="shared" si="56"/>
        <v>4.966957444705805</v>
      </c>
      <c r="U92" s="29">
        <f t="shared" si="57"/>
        <v>503.27764295355183</v>
      </c>
      <c r="V92" s="29">
        <f t="shared" si="58"/>
        <v>467.39319358816937</v>
      </c>
    </row>
    <row r="93" spans="1:22" ht="12.75">
      <c r="A93" s="28">
        <v>76</v>
      </c>
      <c r="B93" s="28">
        <f t="shared" si="59"/>
        <v>1.52</v>
      </c>
      <c r="C93" s="28">
        <f t="shared" si="39"/>
        <v>503.27764295355183</v>
      </c>
      <c r="D93" s="28">
        <f t="shared" si="40"/>
        <v>467.39319358816937</v>
      </c>
      <c r="E93" s="28">
        <f t="shared" si="41"/>
        <v>672.7710940297404</v>
      </c>
      <c r="F93" s="28">
        <f t="shared" si="42"/>
        <v>245.87290016061667</v>
      </c>
      <c r="G93" s="28">
        <f t="shared" si="43"/>
        <v>13.455421880594809</v>
      </c>
      <c r="H93" s="28">
        <f t="shared" si="44"/>
        <v>4.917458003212333</v>
      </c>
      <c r="I93" s="28">
        <f t="shared" si="45"/>
        <v>-227.07410857874123</v>
      </c>
      <c r="J93" s="28">
        <f t="shared" si="46"/>
        <v>233.4268904748329</v>
      </c>
      <c r="K93" s="28">
        <f t="shared" si="47"/>
        <v>-4.541482171574825</v>
      </c>
      <c r="L93" s="28">
        <f t="shared" si="48"/>
        <v>4.668537809496658</v>
      </c>
      <c r="M93" s="28">
        <f t="shared" si="49"/>
        <v>-191.3498443772469</v>
      </c>
      <c r="N93" s="28">
        <f t="shared" si="50"/>
        <v>248.13763455423356</v>
      </c>
      <c r="O93" s="28">
        <f t="shared" si="51"/>
        <v>-3.8269968875449383</v>
      </c>
      <c r="P93" s="28">
        <f t="shared" si="52"/>
        <v>4.962752691084671</v>
      </c>
      <c r="Q93" s="28">
        <f t="shared" si="53"/>
        <v>-193.67483553840833</v>
      </c>
      <c r="R93" s="28">
        <f t="shared" si="54"/>
        <v>249.75478748855159</v>
      </c>
      <c r="S93" s="28">
        <f t="shared" si="55"/>
        <v>-3.873496710768167</v>
      </c>
      <c r="T93" s="28">
        <f t="shared" si="56"/>
        <v>4.995095749771032</v>
      </c>
      <c r="U93" s="29">
        <f t="shared" si="57"/>
        <v>502.0851374621497</v>
      </c>
      <c r="V93" s="29">
        <f t="shared" si="58"/>
        <v>472.2557160471937</v>
      </c>
    </row>
    <row r="94" spans="1:22" ht="12.75">
      <c r="A94" s="28">
        <v>77</v>
      </c>
      <c r="B94" s="28">
        <f t="shared" si="59"/>
        <v>1.54</v>
      </c>
      <c r="C94" s="28">
        <f t="shared" si="39"/>
        <v>502.0851374621497</v>
      </c>
      <c r="D94" s="28">
        <f t="shared" si="40"/>
        <v>472.2557160471937</v>
      </c>
      <c r="E94" s="28">
        <f t="shared" si="41"/>
        <v>663.1211623673894</v>
      </c>
      <c r="F94" s="28">
        <f t="shared" si="42"/>
        <v>247.26081853745745</v>
      </c>
      <c r="G94" s="28">
        <f t="shared" si="43"/>
        <v>13.262423247347789</v>
      </c>
      <c r="H94" s="28">
        <f t="shared" si="44"/>
        <v>4.945216370749149</v>
      </c>
      <c r="I94" s="28">
        <f t="shared" si="45"/>
        <v>-234.40398881873378</v>
      </c>
      <c r="J94" s="28">
        <f t="shared" si="46"/>
        <v>234.8324619555624</v>
      </c>
      <c r="K94" s="28">
        <f t="shared" si="47"/>
        <v>-4.688079776374676</v>
      </c>
      <c r="L94" s="28">
        <f t="shared" si="48"/>
        <v>4.696649239111248</v>
      </c>
      <c r="M94" s="28">
        <f t="shared" si="49"/>
        <v>-198.71677787475375</v>
      </c>
      <c r="N94" s="28">
        <f t="shared" si="50"/>
        <v>249.60079752461567</v>
      </c>
      <c r="O94" s="28">
        <f t="shared" si="51"/>
        <v>-3.974335557495075</v>
      </c>
      <c r="P94" s="28">
        <f t="shared" si="52"/>
        <v>4.992015950492314</v>
      </c>
      <c r="Q94" s="28">
        <f t="shared" si="53"/>
        <v>-200.8997091785107</v>
      </c>
      <c r="R94" s="28">
        <f t="shared" si="54"/>
        <v>251.28556531334675</v>
      </c>
      <c r="S94" s="28">
        <f t="shared" si="55"/>
        <v>-4.017994183570214</v>
      </c>
      <c r="T94" s="28">
        <f t="shared" si="56"/>
        <v>5.025711306266935</v>
      </c>
      <c r="U94" s="29">
        <f t="shared" si="57"/>
        <v>500.73840386148936</v>
      </c>
      <c r="V94" s="29">
        <f t="shared" si="58"/>
        <v>477.1470923898976</v>
      </c>
    </row>
    <row r="95" spans="1:22" ht="12.75">
      <c r="A95" s="28">
        <v>78</v>
      </c>
      <c r="B95" s="28">
        <f t="shared" si="59"/>
        <v>1.56</v>
      </c>
      <c r="C95" s="28">
        <f t="shared" si="39"/>
        <v>500.73840386148936</v>
      </c>
      <c r="D95" s="28">
        <f t="shared" si="40"/>
        <v>477.1470923898976</v>
      </c>
      <c r="E95" s="28">
        <f t="shared" si="41"/>
        <v>653.5533800251026</v>
      </c>
      <c r="F95" s="28">
        <f t="shared" si="42"/>
        <v>248.77309010272586</v>
      </c>
      <c r="G95" s="28">
        <f t="shared" si="43"/>
        <v>13.071067600502051</v>
      </c>
      <c r="H95" s="28">
        <f t="shared" si="44"/>
        <v>4.975461802054517</v>
      </c>
      <c r="I95" s="28">
        <f t="shared" si="45"/>
        <v>-241.44864350326753</v>
      </c>
      <c r="J95" s="28">
        <f t="shared" si="46"/>
        <v>236.36468162478795</v>
      </c>
      <c r="K95" s="28">
        <f t="shared" si="47"/>
        <v>-4.828972870065351</v>
      </c>
      <c r="L95" s="28">
        <f t="shared" si="48"/>
        <v>4.727293632495759</v>
      </c>
      <c r="M95" s="28">
        <f t="shared" si="49"/>
        <v>-205.81510779542967</v>
      </c>
      <c r="N95" s="28">
        <f t="shared" si="50"/>
        <v>251.187589379742</v>
      </c>
      <c r="O95" s="28">
        <f t="shared" si="51"/>
        <v>-4.116302155908594</v>
      </c>
      <c r="P95" s="28">
        <f t="shared" si="52"/>
        <v>5.02375178759484</v>
      </c>
      <c r="Q95" s="28">
        <f t="shared" si="53"/>
        <v>-207.86102265698383</v>
      </c>
      <c r="R95" s="28">
        <f t="shared" si="54"/>
        <v>252.93956934698843</v>
      </c>
      <c r="S95" s="28">
        <f t="shared" si="55"/>
        <v>-4.157220453139677</v>
      </c>
      <c r="T95" s="28">
        <f t="shared" si="56"/>
        <v>5.0587913869397685</v>
      </c>
      <c r="U95" s="29">
        <f t="shared" si="57"/>
        <v>499.2422867107251</v>
      </c>
      <c r="V95" s="29">
        <f t="shared" si="58"/>
        <v>482.06981639476015</v>
      </c>
    </row>
    <row r="96" spans="1:22" ht="12.75">
      <c r="A96" s="28">
        <v>79</v>
      </c>
      <c r="B96" s="28">
        <f t="shared" si="59"/>
        <v>1.58</v>
      </c>
      <c r="C96" s="28">
        <f t="shared" si="39"/>
        <v>499.2422867107251</v>
      </c>
      <c r="D96" s="28">
        <f t="shared" si="40"/>
        <v>482.06981639476015</v>
      </c>
      <c r="E96" s="28">
        <f t="shared" si="41"/>
        <v>644.0721733463189</v>
      </c>
      <c r="F96" s="28">
        <f t="shared" si="42"/>
        <v>250.40904992836363</v>
      </c>
      <c r="G96" s="28">
        <f t="shared" si="43"/>
        <v>12.881443466926378</v>
      </c>
      <c r="H96" s="28">
        <f t="shared" si="44"/>
        <v>5.008180998567273</v>
      </c>
      <c r="I96" s="28">
        <f t="shared" si="45"/>
        <v>-248.21775815038657</v>
      </c>
      <c r="J96" s="28">
        <f t="shared" si="46"/>
        <v>238.022617416898</v>
      </c>
      <c r="K96" s="28">
        <f t="shared" si="47"/>
        <v>-4.964355163007731</v>
      </c>
      <c r="L96" s="28">
        <f t="shared" si="48"/>
        <v>4.76045234833796</v>
      </c>
      <c r="M96" s="28">
        <f t="shared" si="49"/>
        <v>-212.65331473535213</v>
      </c>
      <c r="N96" s="28">
        <f t="shared" si="50"/>
        <v>252.89732936442675</v>
      </c>
      <c r="O96" s="28">
        <f t="shared" si="51"/>
        <v>-4.253066294707042</v>
      </c>
      <c r="P96" s="28">
        <f t="shared" si="52"/>
        <v>5.057946587288535</v>
      </c>
      <c r="Q96" s="28">
        <f t="shared" si="53"/>
        <v>-214.5672903020502</v>
      </c>
      <c r="R96" s="28">
        <f t="shared" si="54"/>
        <v>254.71608521323608</v>
      </c>
      <c r="S96" s="28">
        <f t="shared" si="55"/>
        <v>-4.291345806041004</v>
      </c>
      <c r="T96" s="28">
        <f t="shared" si="56"/>
        <v>5.094321704264722</v>
      </c>
      <c r="U96" s="29">
        <f t="shared" si="57"/>
        <v>497.60149583496775</v>
      </c>
      <c r="V96" s="29">
        <f t="shared" si="58"/>
        <v>487.026366490441</v>
      </c>
    </row>
    <row r="97" spans="1:22" ht="12.75">
      <c r="A97" s="28">
        <v>80</v>
      </c>
      <c r="B97" s="28">
        <f t="shared" si="59"/>
        <v>1.6</v>
      </c>
      <c r="C97" s="28">
        <f t="shared" si="39"/>
        <v>497.60149583496775</v>
      </c>
      <c r="D97" s="28">
        <f t="shared" si="40"/>
        <v>487.026366490441</v>
      </c>
      <c r="E97" s="28">
        <f t="shared" si="41"/>
        <v>634.6816328001611</v>
      </c>
      <c r="F97" s="28">
        <f t="shared" si="42"/>
        <v>252.16795437057533</v>
      </c>
      <c r="G97" s="28">
        <f t="shared" si="43"/>
        <v>12.693632656003222</v>
      </c>
      <c r="H97" s="28">
        <f t="shared" si="44"/>
        <v>5.043359087411507</v>
      </c>
      <c r="I97" s="28">
        <f t="shared" si="45"/>
        <v>-254.7211043730051</v>
      </c>
      <c r="J97" s="28">
        <f t="shared" si="46"/>
        <v>239.80526864490773</v>
      </c>
      <c r="K97" s="28">
        <f t="shared" si="47"/>
        <v>-5.094422087460102</v>
      </c>
      <c r="L97" s="28">
        <f t="shared" si="48"/>
        <v>4.796105372898155</v>
      </c>
      <c r="M97" s="28">
        <f t="shared" si="49"/>
        <v>-219.24000347670753</v>
      </c>
      <c r="N97" s="28">
        <f t="shared" si="50"/>
        <v>254.7292646771795</v>
      </c>
      <c r="O97" s="28">
        <f t="shared" si="51"/>
        <v>-4.38480006953415</v>
      </c>
      <c r="P97" s="28">
        <f t="shared" si="52"/>
        <v>5.09458529354359</v>
      </c>
      <c r="Q97" s="28">
        <f t="shared" si="53"/>
        <v>-221.0271186723647</v>
      </c>
      <c r="R97" s="28">
        <f t="shared" si="54"/>
        <v>256.61433287152</v>
      </c>
      <c r="S97" s="28">
        <f t="shared" si="55"/>
        <v>-4.420542373447295</v>
      </c>
      <c r="T97" s="28">
        <f t="shared" si="56"/>
        <v>5.1322866574304</v>
      </c>
      <c r="U97" s="29">
        <f t="shared" si="57"/>
        <v>495.8206034963957</v>
      </c>
      <c r="V97" s="29">
        <f t="shared" si="58"/>
        <v>492.01920433672854</v>
      </c>
    </row>
    <row r="98" spans="1:22" ht="12.75">
      <c r="A98" s="28">
        <v>81</v>
      </c>
      <c r="B98" s="28">
        <f t="shared" si="59"/>
        <v>1.62</v>
      </c>
      <c r="C98" s="28">
        <f t="shared" si="39"/>
        <v>495.8206034963957</v>
      </c>
      <c r="D98" s="28">
        <f t="shared" si="40"/>
        <v>492.01920433672854</v>
      </c>
      <c r="E98" s="28">
        <f t="shared" si="41"/>
        <v>625.3855320741922</v>
      </c>
      <c r="F98" s="28">
        <f t="shared" si="42"/>
        <v>254.04899358520333</v>
      </c>
      <c r="G98" s="28">
        <f t="shared" si="43"/>
        <v>12.507710641483843</v>
      </c>
      <c r="H98" s="28">
        <f t="shared" si="44"/>
        <v>5.080979871704066</v>
      </c>
      <c r="I98" s="28">
        <f t="shared" si="45"/>
        <v>-260.96847683434527</v>
      </c>
      <c r="J98" s="28">
        <f t="shared" si="46"/>
        <v>241.7115780842037</v>
      </c>
      <c r="K98" s="28">
        <f t="shared" si="47"/>
        <v>-5.219369536686905</v>
      </c>
      <c r="L98" s="28">
        <f t="shared" si="48"/>
        <v>4.834231561684074</v>
      </c>
      <c r="M98" s="28">
        <f t="shared" si="49"/>
        <v>-225.58384166436863</v>
      </c>
      <c r="N98" s="28">
        <f t="shared" si="50"/>
        <v>256.6825821883278</v>
      </c>
      <c r="O98" s="28">
        <f t="shared" si="51"/>
        <v>-4.511676833287373</v>
      </c>
      <c r="P98" s="28">
        <f t="shared" si="52"/>
        <v>5.133651643766556</v>
      </c>
      <c r="Q98" s="28">
        <f t="shared" si="53"/>
        <v>-227.24914850434533</v>
      </c>
      <c r="R98" s="28">
        <f t="shared" si="54"/>
        <v>258.63347763287544</v>
      </c>
      <c r="S98" s="28">
        <f t="shared" si="55"/>
        <v>-4.544982970086907</v>
      </c>
      <c r="T98" s="28">
        <f t="shared" si="56"/>
        <v>5.172669552657509</v>
      </c>
      <c r="U98" s="29">
        <f t="shared" si="57"/>
        <v>493.9040426516371</v>
      </c>
      <c r="V98" s="29">
        <f t="shared" si="58"/>
        <v>497.0507736426057</v>
      </c>
    </row>
    <row r="99" spans="1:22" ht="12.75">
      <c r="A99" s="28">
        <v>82</v>
      </c>
      <c r="B99" s="28">
        <f t="shared" si="59"/>
        <v>1.6400000000000001</v>
      </c>
      <c r="C99" s="28">
        <f t="shared" si="39"/>
        <v>493.9040426516371</v>
      </c>
      <c r="D99" s="28">
        <f t="shared" si="40"/>
        <v>497.0507736426057</v>
      </c>
      <c r="E99" s="28">
        <f t="shared" si="41"/>
        <v>616.1873471538102</v>
      </c>
      <c r="F99" s="28">
        <f t="shared" si="42"/>
        <v>256.05130269608503</v>
      </c>
      <c r="G99" s="28">
        <f t="shared" si="43"/>
        <v>12.323746943076204</v>
      </c>
      <c r="H99" s="28">
        <f t="shared" si="44"/>
        <v>5.1210260539217005</v>
      </c>
      <c r="I99" s="28">
        <f t="shared" si="45"/>
        <v>-266.9696367183968</v>
      </c>
      <c r="J99" s="28">
        <f t="shared" si="46"/>
        <v>243.74044266826112</v>
      </c>
      <c r="K99" s="28">
        <f t="shared" si="47"/>
        <v>-5.339392734367936</v>
      </c>
      <c r="L99" s="28">
        <f t="shared" si="48"/>
        <v>4.874808853365223</v>
      </c>
      <c r="M99" s="28">
        <f t="shared" si="49"/>
        <v>-231.69350457790017</v>
      </c>
      <c r="N99" s="28">
        <f t="shared" si="50"/>
        <v>258.7564188462409</v>
      </c>
      <c r="O99" s="28">
        <f t="shared" si="51"/>
        <v>-4.633870091558004</v>
      </c>
      <c r="P99" s="28">
        <f t="shared" si="52"/>
        <v>5.1751283769248175</v>
      </c>
      <c r="Q99" s="28">
        <f t="shared" si="53"/>
        <v>-233.24200257161985</v>
      </c>
      <c r="R99" s="28">
        <f t="shared" si="54"/>
        <v>260.7726398892557</v>
      </c>
      <c r="S99" s="28">
        <f t="shared" si="55"/>
        <v>-4.664840051432397</v>
      </c>
      <c r="T99" s="28">
        <f t="shared" si="56"/>
        <v>5.2154527977851135</v>
      </c>
      <c r="U99" s="29">
        <f t="shared" si="57"/>
        <v>491.8561061916024</v>
      </c>
      <c r="V99" s="29">
        <f t="shared" si="58"/>
        <v>502.1234991946535</v>
      </c>
    </row>
    <row r="100" spans="1:22" ht="12.75">
      <c r="A100" s="28">
        <v>83</v>
      </c>
      <c r="B100" s="28">
        <f t="shared" si="59"/>
        <v>1.6600000000000001</v>
      </c>
      <c r="C100" s="28">
        <f t="shared" si="39"/>
        <v>491.8561061916024</v>
      </c>
      <c r="D100" s="28">
        <f t="shared" si="40"/>
        <v>502.1234991946535</v>
      </c>
      <c r="E100" s="28">
        <f t="shared" si="41"/>
        <v>607.0902752660933</v>
      </c>
      <c r="F100" s="28">
        <f t="shared" si="42"/>
        <v>258.1739716634548</v>
      </c>
      <c r="G100" s="28">
        <f t="shared" si="43"/>
        <v>12.141805505321866</v>
      </c>
      <c r="H100" s="28">
        <f t="shared" si="44"/>
        <v>5.163479433269096</v>
      </c>
      <c r="I100" s="28">
        <f t="shared" si="45"/>
        <v>-272.73426133187024</v>
      </c>
      <c r="J100" s="28">
        <f t="shared" si="46"/>
        <v>245.89072285136828</v>
      </c>
      <c r="K100" s="28">
        <f t="shared" si="47"/>
        <v>-5.454685226637405</v>
      </c>
      <c r="L100" s="28">
        <f t="shared" si="48"/>
        <v>4.917814457027366</v>
      </c>
      <c r="M100" s="28">
        <f t="shared" si="49"/>
        <v>-237.57762565248584</v>
      </c>
      <c r="N100" s="28">
        <f t="shared" si="50"/>
        <v>260.94987082030246</v>
      </c>
      <c r="O100" s="28">
        <f t="shared" si="51"/>
        <v>-4.751552513049717</v>
      </c>
      <c r="P100" s="28">
        <f t="shared" si="52"/>
        <v>5.218997416406049</v>
      </c>
      <c r="Q100" s="28">
        <f t="shared" si="53"/>
        <v>-239.0142391030592</v>
      </c>
      <c r="R100" s="28">
        <f t="shared" si="54"/>
        <v>263.03090360679045</v>
      </c>
      <c r="S100" s="28">
        <f t="shared" si="55"/>
        <v>-4.780284782061184</v>
      </c>
      <c r="T100" s="28">
        <f t="shared" si="56"/>
        <v>5.260618072135809</v>
      </c>
      <c r="U100" s="29">
        <f t="shared" si="57"/>
        <v>489.6809470655835</v>
      </c>
      <c r="V100" s="29">
        <f t="shared" si="58"/>
        <v>507.23978607003215</v>
      </c>
    </row>
    <row r="101" spans="1:22" ht="12.75">
      <c r="A101" s="28">
        <v>84</v>
      </c>
      <c r="B101" s="28">
        <f t="shared" si="59"/>
        <v>1.68</v>
      </c>
      <c r="C101" s="28">
        <f t="shared" si="39"/>
        <v>489.6809470655835</v>
      </c>
      <c r="D101" s="28">
        <f t="shared" si="40"/>
        <v>507.23978607003215</v>
      </c>
      <c r="E101" s="28">
        <f t="shared" si="41"/>
        <v>598.0972535843036</v>
      </c>
      <c r="F101" s="28">
        <f t="shared" si="42"/>
        <v>260.4160539034577</v>
      </c>
      <c r="G101" s="28">
        <f t="shared" si="43"/>
        <v>11.961945071686074</v>
      </c>
      <c r="H101" s="28">
        <f t="shared" si="44"/>
        <v>5.208321078069154</v>
      </c>
      <c r="I101" s="28">
        <f t="shared" si="45"/>
        <v>-278.2718994438958</v>
      </c>
      <c r="J101" s="28">
        <f t="shared" si="46"/>
        <v>248.16125069644482</v>
      </c>
      <c r="K101" s="28">
        <f t="shared" si="47"/>
        <v>-5.565437988877916</v>
      </c>
      <c r="L101" s="28">
        <f t="shared" si="48"/>
        <v>4.963225013928897</v>
      </c>
      <c r="M101" s="28">
        <f t="shared" si="49"/>
        <v>-243.2447523913683</v>
      </c>
      <c r="N101" s="28">
        <f t="shared" si="50"/>
        <v>263.2620014325332</v>
      </c>
      <c r="O101" s="28">
        <f t="shared" si="51"/>
        <v>-4.864895047827367</v>
      </c>
      <c r="P101" s="28">
        <f t="shared" si="52"/>
        <v>5.265240028650664</v>
      </c>
      <c r="Q101" s="28">
        <f t="shared" si="53"/>
        <v>-244.5743103986645</v>
      </c>
      <c r="R101" s="28">
        <f t="shared" si="54"/>
        <v>265.4073236361131</v>
      </c>
      <c r="S101" s="28">
        <f t="shared" si="55"/>
        <v>-4.89148620797329</v>
      </c>
      <c r="T101" s="28">
        <f t="shared" si="56"/>
        <v>5.308146472722263</v>
      </c>
      <c r="U101" s="29">
        <f t="shared" si="57"/>
        <v>487.3825791973005</v>
      </c>
      <c r="V101" s="29">
        <f t="shared" si="58"/>
        <v>512.4020190093572</v>
      </c>
    </row>
    <row r="102" spans="1:22" ht="12.75">
      <c r="A102" s="28">
        <v>85</v>
      </c>
      <c r="B102" s="28">
        <f t="shared" si="59"/>
        <v>1.7</v>
      </c>
      <c r="C102" s="28">
        <f t="shared" si="39"/>
        <v>487.3825791973005</v>
      </c>
      <c r="D102" s="28">
        <f t="shared" si="40"/>
        <v>512.4020190093572</v>
      </c>
      <c r="E102" s="28">
        <f t="shared" si="41"/>
        <v>589.2109776059746</v>
      </c>
      <c r="F102" s="28">
        <f t="shared" si="42"/>
        <v>262.77657371247926</v>
      </c>
      <c r="G102" s="28">
        <f t="shared" si="43"/>
        <v>11.784219552119492</v>
      </c>
      <c r="H102" s="28">
        <f t="shared" si="44"/>
        <v>5.255531474249586</v>
      </c>
      <c r="I102" s="28">
        <f t="shared" si="45"/>
        <v>-283.5919319664449</v>
      </c>
      <c r="J102" s="28">
        <f t="shared" si="46"/>
        <v>250.55083674778908</v>
      </c>
      <c r="K102" s="28">
        <f t="shared" si="47"/>
        <v>-5.671838639328898</v>
      </c>
      <c r="L102" s="28">
        <f t="shared" si="48"/>
        <v>5.011016734955781</v>
      </c>
      <c r="M102" s="28">
        <f t="shared" si="49"/>
        <v>-248.70330730800399</v>
      </c>
      <c r="N102" s="28">
        <f t="shared" si="50"/>
        <v>265.69184793174827</v>
      </c>
      <c r="O102" s="28">
        <f t="shared" si="51"/>
        <v>-4.97406614616008</v>
      </c>
      <c r="P102" s="28">
        <f t="shared" si="52"/>
        <v>5.313836958634965</v>
      </c>
      <c r="Q102" s="28">
        <f t="shared" si="53"/>
        <v>-249.93052628128578</v>
      </c>
      <c r="R102" s="28">
        <f t="shared" si="54"/>
        <v>267.9009318942786</v>
      </c>
      <c r="S102" s="28">
        <f t="shared" si="55"/>
        <v>-4.998610525625716</v>
      </c>
      <c r="T102" s="28">
        <f t="shared" si="56"/>
        <v>5.358018637885571</v>
      </c>
      <c r="U102" s="29">
        <f t="shared" si="57"/>
        <v>484.96487910655316</v>
      </c>
      <c r="V102" s="29">
        <f t="shared" si="58"/>
        <v>517.61256192591</v>
      </c>
    </row>
    <row r="103" spans="1:22" ht="12.75">
      <c r="A103" s="28">
        <v>86</v>
      </c>
      <c r="B103" s="28">
        <f t="shared" si="59"/>
        <v>1.72</v>
      </c>
      <c r="C103" s="28">
        <f t="shared" si="39"/>
        <v>484.96487910655316</v>
      </c>
      <c r="D103" s="28">
        <f t="shared" si="40"/>
        <v>517.61256192591</v>
      </c>
      <c r="E103" s="28">
        <f t="shared" si="41"/>
        <v>580.4339191326133</v>
      </c>
      <c r="F103" s="28">
        <f t="shared" si="42"/>
        <v>265.2545325514516</v>
      </c>
      <c r="G103" s="28">
        <f t="shared" si="43"/>
        <v>11.608678382652265</v>
      </c>
      <c r="H103" s="28">
        <f t="shared" si="44"/>
        <v>5.305090651029031</v>
      </c>
      <c r="I103" s="28">
        <f t="shared" si="45"/>
        <v>-288.7035375809793</v>
      </c>
      <c r="J103" s="28">
        <f t="shared" si="46"/>
        <v>253.0582757492318</v>
      </c>
      <c r="K103" s="28">
        <f t="shared" si="47"/>
        <v>-5.774070751619586</v>
      </c>
      <c r="L103" s="28">
        <f t="shared" si="48"/>
        <v>5.061165514984636</v>
      </c>
      <c r="M103" s="28">
        <f t="shared" si="49"/>
        <v>-253.96155353722952</v>
      </c>
      <c r="N103" s="28">
        <f t="shared" si="50"/>
        <v>268.2384271650605</v>
      </c>
      <c r="O103" s="28">
        <f t="shared" si="51"/>
        <v>-5.079231070744591</v>
      </c>
      <c r="P103" s="28">
        <f t="shared" si="52"/>
        <v>5.36476854330121</v>
      </c>
      <c r="Q103" s="28">
        <f t="shared" si="53"/>
        <v>-255.0910220258368</v>
      </c>
      <c r="R103" s="28">
        <f t="shared" si="54"/>
        <v>270.5107424732106</v>
      </c>
      <c r="S103" s="28">
        <f t="shared" si="55"/>
        <v>-5.101820440516736</v>
      </c>
      <c r="T103" s="28">
        <f t="shared" si="56"/>
        <v>5.410214849464212</v>
      </c>
      <c r="U103" s="29">
        <f t="shared" si="57"/>
        <v>482.431588156121</v>
      </c>
      <c r="V103" s="29">
        <f t="shared" si="58"/>
        <v>522.8737575287541</v>
      </c>
    </row>
    <row r="104" spans="1:22" ht="12.75">
      <c r="A104" s="28">
        <v>87</v>
      </c>
      <c r="B104" s="28">
        <f t="shared" si="59"/>
        <v>1.74</v>
      </c>
      <c r="C104" s="28">
        <f t="shared" si="39"/>
        <v>482.431588156121</v>
      </c>
      <c r="D104" s="28">
        <f t="shared" si="40"/>
        <v>522.8737575287541</v>
      </c>
      <c r="E104" s="28">
        <f t="shared" si="41"/>
        <v>571.7683437925978</v>
      </c>
      <c r="F104" s="28">
        <f t="shared" si="42"/>
        <v>267.84891424575915</v>
      </c>
      <c r="G104" s="28">
        <f t="shared" si="43"/>
        <v>11.435366875851955</v>
      </c>
      <c r="H104" s="28">
        <f t="shared" si="44"/>
        <v>5.356978284915183</v>
      </c>
      <c r="I104" s="28">
        <f t="shared" si="45"/>
        <v>-293.6156629241212</v>
      </c>
      <c r="J104" s="28">
        <f t="shared" si="46"/>
        <v>255.68235126789727</v>
      </c>
      <c r="K104" s="28">
        <f t="shared" si="47"/>
        <v>-5.872313258482424</v>
      </c>
      <c r="L104" s="28">
        <f t="shared" si="48"/>
        <v>5.113647025357945</v>
      </c>
      <c r="M104" s="28">
        <f t="shared" si="49"/>
        <v>-259.0275647603313</v>
      </c>
      <c r="N104" s="28">
        <f t="shared" si="50"/>
        <v>270.9007402015659</v>
      </c>
      <c r="O104" s="28">
        <f t="shared" si="51"/>
        <v>-5.180551295206626</v>
      </c>
      <c r="P104" s="28">
        <f t="shared" si="52"/>
        <v>5.418014804031318</v>
      </c>
      <c r="Q104" s="28">
        <f t="shared" si="53"/>
        <v>-260.06373041535863</v>
      </c>
      <c r="R104" s="28">
        <f t="shared" si="54"/>
        <v>273.23575572923124</v>
      </c>
      <c r="S104" s="28">
        <f t="shared" si="55"/>
        <v>-5.201274608307172</v>
      </c>
      <c r="T104" s="28">
        <f t="shared" si="56"/>
        <v>5.464715114584625</v>
      </c>
      <c r="U104" s="29">
        <f t="shared" si="57"/>
        <v>479.7863153494821</v>
      </c>
      <c r="V104" s="29">
        <f t="shared" si="58"/>
        <v>528.1879270384673</v>
      </c>
    </row>
    <row r="105" spans="1:22" ht="12.75">
      <c r="A105" s="28">
        <v>88</v>
      </c>
      <c r="B105" s="28">
        <f t="shared" si="59"/>
        <v>1.76</v>
      </c>
      <c r="C105" s="28">
        <f t="shared" si="39"/>
        <v>479.7863153494821</v>
      </c>
      <c r="D105" s="28">
        <f t="shared" si="40"/>
        <v>528.1879270384673</v>
      </c>
      <c r="E105" s="28">
        <f t="shared" si="41"/>
        <v>563.2163280609493</v>
      </c>
      <c r="F105" s="28">
        <f t="shared" si="42"/>
        <v>270.55868915600666</v>
      </c>
      <c r="G105" s="28">
        <f t="shared" si="43"/>
        <v>11.264326561218986</v>
      </c>
      <c r="H105" s="28">
        <f t="shared" si="44"/>
        <v>5.411173783120133</v>
      </c>
      <c r="I105" s="28">
        <f t="shared" si="45"/>
        <v>-298.33699695628525</v>
      </c>
      <c r="J105" s="28">
        <f t="shared" si="46"/>
        <v>258.4218392827414</v>
      </c>
      <c r="K105" s="28">
        <f t="shared" si="47"/>
        <v>-5.966739939125705</v>
      </c>
      <c r="L105" s="28">
        <f t="shared" si="48"/>
        <v>5.168436785654828</v>
      </c>
      <c r="M105" s="28">
        <f t="shared" si="49"/>
        <v>-263.9091990981817</v>
      </c>
      <c r="N105" s="28">
        <f t="shared" si="50"/>
        <v>273.6777759623296</v>
      </c>
      <c r="O105" s="28">
        <f t="shared" si="51"/>
        <v>-5.278183981963634</v>
      </c>
      <c r="P105" s="28">
        <f t="shared" si="52"/>
        <v>5.473555519246592</v>
      </c>
      <c r="Q105" s="28">
        <f t="shared" si="53"/>
        <v>-264.85635758424837</v>
      </c>
      <c r="R105" s="28">
        <f t="shared" si="54"/>
        <v>276.0749614071699</v>
      </c>
      <c r="S105" s="28">
        <f t="shared" si="55"/>
        <v>-5.297127151684967</v>
      </c>
      <c r="T105" s="28">
        <f t="shared" si="56"/>
        <v>5.521499228143398</v>
      </c>
      <c r="U105" s="29">
        <f t="shared" si="57"/>
        <v>477.032540610708</v>
      </c>
      <c r="V105" s="29">
        <f t="shared" si="58"/>
        <v>533.5573699753116</v>
      </c>
    </row>
    <row r="106" spans="1:22" ht="12.75">
      <c r="A106" s="28">
        <v>89</v>
      </c>
      <c r="B106" s="28">
        <f t="shared" si="59"/>
        <v>1.78</v>
      </c>
      <c r="C106" s="28">
        <f t="shared" si="39"/>
        <v>477.032540610708</v>
      </c>
      <c r="D106" s="28">
        <f t="shared" si="40"/>
        <v>533.5573699753116</v>
      </c>
      <c r="E106" s="28">
        <f t="shared" si="41"/>
        <v>554.7797757403811</v>
      </c>
      <c r="F106" s="28">
        <f t="shared" si="42"/>
        <v>273.38281737387086</v>
      </c>
      <c r="G106" s="28">
        <f t="shared" si="43"/>
        <v>11.095595514807622</v>
      </c>
      <c r="H106" s="28">
        <f t="shared" si="44"/>
        <v>5.467656347477417</v>
      </c>
      <c r="I106" s="28">
        <f t="shared" si="45"/>
        <v>-302.8759491513628</v>
      </c>
      <c r="J106" s="28">
        <f t="shared" si="46"/>
        <v>261.2755107953946</v>
      </c>
      <c r="K106" s="28">
        <f t="shared" si="47"/>
        <v>-6.057518983027257</v>
      </c>
      <c r="L106" s="28">
        <f t="shared" si="48"/>
        <v>5.225510215907892</v>
      </c>
      <c r="M106" s="28">
        <f t="shared" si="49"/>
        <v>-268.6140766387734</v>
      </c>
      <c r="N106" s="28">
        <f t="shared" si="50"/>
        <v>276.56851390948793</v>
      </c>
      <c r="O106" s="28">
        <f t="shared" si="51"/>
        <v>-5.372281532775467</v>
      </c>
      <c r="P106" s="28">
        <f t="shared" si="52"/>
        <v>5.531370278189759</v>
      </c>
      <c r="Q106" s="28">
        <f t="shared" si="53"/>
        <v>-269.47636232244093</v>
      </c>
      <c r="R106" s="28">
        <f t="shared" si="54"/>
        <v>279.02734085097006</v>
      </c>
      <c r="S106" s="28">
        <f t="shared" si="55"/>
        <v>-5.389527246448819</v>
      </c>
      <c r="T106" s="28">
        <f t="shared" si="56"/>
        <v>5.5805468170194015</v>
      </c>
      <c r="U106" s="29">
        <f t="shared" si="57"/>
        <v>474.1736184835002</v>
      </c>
      <c r="V106" s="29">
        <f t="shared" si="58"/>
        <v>538.9843640007604</v>
      </c>
    </row>
    <row r="107" spans="1:22" ht="12.75">
      <c r="A107" s="28">
        <v>90</v>
      </c>
      <c r="B107" s="28">
        <f t="shared" si="59"/>
        <v>1.8</v>
      </c>
      <c r="C107" s="28">
        <f t="shared" si="39"/>
        <v>474.1736184835002</v>
      </c>
      <c r="D107" s="28">
        <f t="shared" si="40"/>
        <v>538.9843640007604</v>
      </c>
      <c r="E107" s="28">
        <f t="shared" si="41"/>
        <v>546.4604338774759</v>
      </c>
      <c r="F107" s="28">
        <f t="shared" si="42"/>
        <v>276.32025099567954</v>
      </c>
      <c r="G107" s="28">
        <f t="shared" si="43"/>
        <v>10.929208677549518</v>
      </c>
      <c r="H107" s="28">
        <f t="shared" si="44"/>
        <v>5.526405019913591</v>
      </c>
      <c r="I107" s="28">
        <f t="shared" si="45"/>
        <v>-307.24063116204576</v>
      </c>
      <c r="J107" s="28">
        <f t="shared" si="46"/>
        <v>264.24213351872953</v>
      </c>
      <c r="K107" s="28">
        <f t="shared" si="47"/>
        <v>-6.144812623240916</v>
      </c>
      <c r="L107" s="28">
        <f t="shared" si="48"/>
        <v>5.284842670374591</v>
      </c>
      <c r="M107" s="28">
        <f t="shared" si="49"/>
        <v>-273.14956027989814</v>
      </c>
      <c r="N107" s="28">
        <f t="shared" si="50"/>
        <v>279.57192584549557</v>
      </c>
      <c r="O107" s="28">
        <f t="shared" si="51"/>
        <v>-5.462991205597963</v>
      </c>
      <c r="P107" s="28">
        <f t="shared" si="52"/>
        <v>5.5914385169099114</v>
      </c>
      <c r="Q107" s="28">
        <f t="shared" si="53"/>
        <v>-273.930938529724</v>
      </c>
      <c r="R107" s="28">
        <f t="shared" si="54"/>
        <v>282.09186835072745</v>
      </c>
      <c r="S107" s="28">
        <f t="shared" si="55"/>
        <v>-5.478618770594481</v>
      </c>
      <c r="T107" s="28">
        <f t="shared" si="56"/>
        <v>5.641837367014549</v>
      </c>
      <c r="U107" s="29">
        <f t="shared" si="57"/>
        <v>471.2127821917131</v>
      </c>
      <c r="V107" s="29">
        <f t="shared" si="58"/>
        <v>544.4711647943432</v>
      </c>
    </row>
    <row r="108" spans="1:22" ht="12.75">
      <c r="A108" s="28">
        <v>91</v>
      </c>
      <c r="B108" s="28">
        <f t="shared" si="59"/>
        <v>1.82</v>
      </c>
      <c r="C108" s="28">
        <f t="shared" si="39"/>
        <v>471.2127821917131</v>
      </c>
      <c r="D108" s="28">
        <f t="shared" si="40"/>
        <v>544.4711647943432</v>
      </c>
      <c r="E108" s="28">
        <f t="shared" si="41"/>
        <v>538.2599080961119</v>
      </c>
      <c r="F108" s="28">
        <f t="shared" si="42"/>
        <v>279.3699355243672</v>
      </c>
      <c r="G108" s="28">
        <f t="shared" si="43"/>
        <v>10.765198161922237</v>
      </c>
      <c r="H108" s="28">
        <f t="shared" si="44"/>
        <v>5.587398710487344</v>
      </c>
      <c r="I108" s="28">
        <f t="shared" si="45"/>
        <v>-311.43884163352215</v>
      </c>
      <c r="J108" s="28">
        <f t="shared" si="46"/>
        <v>267.3204726961033</v>
      </c>
      <c r="K108" s="28">
        <f t="shared" si="47"/>
        <v>-6.228776832670443</v>
      </c>
      <c r="L108" s="28">
        <f t="shared" si="48"/>
        <v>5.346409453922067</v>
      </c>
      <c r="M108" s="28">
        <f t="shared" si="49"/>
        <v>-277.5227395837898</v>
      </c>
      <c r="N108" s="28">
        <f t="shared" si="50"/>
        <v>282.6869768714143</v>
      </c>
      <c r="O108" s="28">
        <f t="shared" si="51"/>
        <v>-5.550454791675796</v>
      </c>
      <c r="P108" s="28">
        <f t="shared" si="52"/>
        <v>5.653739537428286</v>
      </c>
      <c r="Q108" s="28">
        <f t="shared" si="53"/>
        <v>-278.22700052616875</v>
      </c>
      <c r="R108" s="28">
        <f t="shared" si="54"/>
        <v>285.2675116737911</v>
      </c>
      <c r="S108" s="28">
        <f t="shared" si="55"/>
        <v>-5.564540010523375</v>
      </c>
      <c r="T108" s="28">
        <f t="shared" si="56"/>
        <v>5.705350233475822</v>
      </c>
      <c r="U108" s="29">
        <f t="shared" si="57"/>
        <v>468.1531480088308</v>
      </c>
      <c r="V108" s="29">
        <f t="shared" si="58"/>
        <v>550.0200059487871</v>
      </c>
    </row>
    <row r="109" spans="1:22" ht="12.75">
      <c r="A109" s="28">
        <v>92</v>
      </c>
      <c r="B109" s="28">
        <f t="shared" si="59"/>
        <v>1.84</v>
      </c>
      <c r="C109" s="28">
        <f t="shared" si="39"/>
        <v>468.1531480088308</v>
      </c>
      <c r="D109" s="28">
        <f t="shared" si="40"/>
        <v>550.0200059487871</v>
      </c>
      <c r="E109" s="28">
        <f t="shared" si="41"/>
        <v>530.1796773374349</v>
      </c>
      <c r="F109" s="28">
        <f t="shared" si="42"/>
        <v>282.5308104481494</v>
      </c>
      <c r="G109" s="28">
        <f t="shared" si="43"/>
        <v>10.603593546748698</v>
      </c>
      <c r="H109" s="28">
        <f t="shared" si="44"/>
        <v>5.650616208962988</v>
      </c>
      <c r="I109" s="28">
        <f t="shared" si="45"/>
        <v>-315.4780538576334</v>
      </c>
      <c r="J109" s="28">
        <f t="shared" si="46"/>
        <v>270.509291101507</v>
      </c>
      <c r="K109" s="28">
        <f t="shared" si="47"/>
        <v>-6.309561077152669</v>
      </c>
      <c r="L109" s="28">
        <f t="shared" si="48"/>
        <v>5.41018582203014</v>
      </c>
      <c r="M109" s="28">
        <f t="shared" si="49"/>
        <v>-281.740417357814</v>
      </c>
      <c r="N109" s="28">
        <f t="shared" si="50"/>
        <v>285.91262555074024</v>
      </c>
      <c r="O109" s="28">
        <f t="shared" si="51"/>
        <v>-5.63480834715628</v>
      </c>
      <c r="P109" s="28">
        <f t="shared" si="52"/>
        <v>5.718252511014805</v>
      </c>
      <c r="Q109" s="28">
        <f t="shared" si="53"/>
        <v>-282.37117094234543</v>
      </c>
      <c r="R109" s="28">
        <f t="shared" si="54"/>
        <v>288.55323182507396</v>
      </c>
      <c r="S109" s="28">
        <f t="shared" si="55"/>
        <v>-5.647423418846909</v>
      </c>
      <c r="T109" s="28">
        <f t="shared" si="56"/>
        <v>5.771064636501479</v>
      </c>
      <c r="U109" s="29">
        <f t="shared" si="57"/>
        <v>464.99771988871146</v>
      </c>
      <c r="V109" s="29">
        <f t="shared" si="58"/>
        <v>555.6330988673795</v>
      </c>
    </row>
    <row r="110" spans="1:22" ht="12.75">
      <c r="A110" s="28">
        <v>93</v>
      </c>
      <c r="B110" s="28">
        <f t="shared" si="59"/>
        <v>1.86</v>
      </c>
      <c r="C110" s="28">
        <f t="shared" si="39"/>
        <v>464.99771988871146</v>
      </c>
      <c r="D110" s="28">
        <f t="shared" si="40"/>
        <v>555.6330988673795</v>
      </c>
      <c r="E110" s="28">
        <f t="shared" si="41"/>
        <v>522.2211080018678</v>
      </c>
      <c r="F110" s="28">
        <f t="shared" si="42"/>
        <v>285.801809041731</v>
      </c>
      <c r="G110" s="28">
        <f t="shared" si="43"/>
        <v>10.444422160037357</v>
      </c>
      <c r="H110" s="28">
        <f t="shared" si="44"/>
        <v>5.71603618083462</v>
      </c>
      <c r="I110" s="28">
        <f t="shared" si="45"/>
        <v>-319.36540597960277</v>
      </c>
      <c r="J110" s="28">
        <f t="shared" si="46"/>
        <v>273.80734826797953</v>
      </c>
      <c r="K110" s="28">
        <f t="shared" si="47"/>
        <v>-6.387308119592055</v>
      </c>
      <c r="L110" s="28">
        <f t="shared" si="48"/>
        <v>5.4761469653595904</v>
      </c>
      <c r="M110" s="28">
        <f t="shared" si="49"/>
        <v>-285.8090986932676</v>
      </c>
      <c r="N110" s="28">
        <f t="shared" si="50"/>
        <v>289.2478233227079</v>
      </c>
      <c r="O110" s="28">
        <f t="shared" si="51"/>
        <v>-5.716181973865352</v>
      </c>
      <c r="P110" s="28">
        <f t="shared" si="52"/>
        <v>5.784956466454158</v>
      </c>
      <c r="Q110" s="28">
        <f t="shared" si="53"/>
        <v>-286.36977093128166</v>
      </c>
      <c r="R110" s="28">
        <f t="shared" si="54"/>
        <v>291.94798207907314</v>
      </c>
      <c r="S110" s="28">
        <f t="shared" si="55"/>
        <v>-5.727395418625633</v>
      </c>
      <c r="T110" s="28">
        <f t="shared" si="56"/>
        <v>5.838959641581463</v>
      </c>
      <c r="U110" s="29">
        <f t="shared" si="57"/>
        <v>461.7493943144609</v>
      </c>
      <c r="V110" s="29">
        <f t="shared" si="58"/>
        <v>561.3126326483869</v>
      </c>
    </row>
    <row r="111" spans="1:22" ht="12.75">
      <c r="A111" s="28">
        <v>94</v>
      </c>
      <c r="B111" s="28">
        <f t="shared" si="59"/>
        <v>1.8800000000000001</v>
      </c>
      <c r="C111" s="28">
        <f t="shared" si="39"/>
        <v>461.7493943144609</v>
      </c>
      <c r="D111" s="28">
        <f t="shared" si="40"/>
        <v>561.3126326483869</v>
      </c>
      <c r="E111" s="28">
        <f t="shared" si="41"/>
        <v>514.3854674939294</v>
      </c>
      <c r="F111" s="28">
        <f t="shared" si="42"/>
        <v>289.18185743321453</v>
      </c>
      <c r="G111" s="28">
        <f t="shared" si="43"/>
        <v>10.287709349878588</v>
      </c>
      <c r="H111" s="28">
        <f t="shared" si="44"/>
        <v>5.78363714866429</v>
      </c>
      <c r="I111" s="28">
        <f t="shared" si="45"/>
        <v>-323.1076934898403</v>
      </c>
      <c r="J111" s="28">
        <f t="shared" si="46"/>
        <v>277.2133989886707</v>
      </c>
      <c r="K111" s="28">
        <f t="shared" si="47"/>
        <v>-6.462153869796806</v>
      </c>
      <c r="L111" s="28">
        <f t="shared" si="48"/>
        <v>5.544267979773414</v>
      </c>
      <c r="M111" s="28">
        <f t="shared" si="49"/>
        <v>-289.73498221276566</v>
      </c>
      <c r="N111" s="28">
        <f t="shared" si="50"/>
        <v>292.69151320634285</v>
      </c>
      <c r="O111" s="28">
        <f t="shared" si="51"/>
        <v>-5.794699644255314</v>
      </c>
      <c r="P111" s="28">
        <f t="shared" si="52"/>
        <v>5.853830264126857</v>
      </c>
      <c r="Q111" s="28">
        <f t="shared" si="53"/>
        <v>-290.2288124626072</v>
      </c>
      <c r="R111" s="28">
        <f t="shared" si="54"/>
        <v>295.4507063234243</v>
      </c>
      <c r="S111" s="28">
        <f t="shared" si="55"/>
        <v>-5.804576249252144</v>
      </c>
      <c r="T111" s="28">
        <f t="shared" si="56"/>
        <v>5.909014126468486</v>
      </c>
      <c r="U111" s="29">
        <f t="shared" si="57"/>
        <v>458.41096532654797</v>
      </c>
      <c r="V111" s="29">
        <f t="shared" si="58"/>
        <v>567.060773942209</v>
      </c>
    </row>
    <row r="112" spans="1:22" ht="12.75">
      <c r="A112" s="28">
        <v>95</v>
      </c>
      <c r="B112" s="28">
        <f t="shared" si="59"/>
        <v>1.9000000000000001</v>
      </c>
      <c r="C112" s="28">
        <f t="shared" si="39"/>
        <v>458.41096532654797</v>
      </c>
      <c r="D112" s="28">
        <f t="shared" si="40"/>
        <v>567.060773942209</v>
      </c>
      <c r="E112" s="28">
        <f t="shared" si="41"/>
        <v>506.6739371750997</v>
      </c>
      <c r="F112" s="28">
        <f t="shared" si="42"/>
        <v>292.66987297714604</v>
      </c>
      <c r="G112" s="28">
        <f t="shared" si="43"/>
        <v>10.133478743501994</v>
      </c>
      <c r="H112" s="28">
        <f t="shared" si="44"/>
        <v>5.853397459542921</v>
      </c>
      <c r="I112" s="28">
        <f t="shared" si="45"/>
        <v>-326.7113637537356</v>
      </c>
      <c r="J112" s="28">
        <f t="shared" si="46"/>
        <v>280.72619113197356</v>
      </c>
      <c r="K112" s="28">
        <f t="shared" si="47"/>
        <v>-6.534227275074713</v>
      </c>
      <c r="L112" s="28">
        <f t="shared" si="48"/>
        <v>5.614523822639471</v>
      </c>
      <c r="M112" s="28">
        <f t="shared" si="49"/>
        <v>-293.52395329519766</v>
      </c>
      <c r="N112" s="28">
        <f t="shared" si="50"/>
        <v>296.2426278338462</v>
      </c>
      <c r="O112" s="28">
        <f t="shared" si="51"/>
        <v>-5.870479065903953</v>
      </c>
      <c r="P112" s="28">
        <f t="shared" si="52"/>
        <v>5.924852556676924</v>
      </c>
      <c r="Q112" s="28">
        <f t="shared" si="53"/>
        <v>-293.95399247779073</v>
      </c>
      <c r="R112" s="28">
        <f t="shared" si="54"/>
        <v>299.06033675111985</v>
      </c>
      <c r="S112" s="28">
        <f t="shared" si="55"/>
        <v>-5.879079849555815</v>
      </c>
      <c r="T112" s="28">
        <f t="shared" si="56"/>
        <v>5.981206735022397</v>
      </c>
      <c r="U112" s="29">
        <f t="shared" si="57"/>
        <v>454.9851296952128</v>
      </c>
      <c r="V112" s="29">
        <f t="shared" si="58"/>
        <v>572.879666767742</v>
      </c>
    </row>
    <row r="113" spans="1:22" ht="12.75">
      <c r="A113" s="28">
        <v>96</v>
      </c>
      <c r="B113" s="28">
        <f t="shared" si="59"/>
        <v>1.92</v>
      </c>
      <c r="C113" s="28">
        <f t="shared" si="39"/>
        <v>454.9851296952128</v>
      </c>
      <c r="D113" s="28">
        <f t="shared" si="40"/>
        <v>572.879666767742</v>
      </c>
      <c r="E113" s="28">
        <f t="shared" si="41"/>
        <v>499.0876247337067</v>
      </c>
      <c r="F113" s="28">
        <f t="shared" si="42"/>
        <v>296.26476197142216</v>
      </c>
      <c r="G113" s="28">
        <f t="shared" si="43"/>
        <v>9.981752494674135</v>
      </c>
      <c r="H113" s="28">
        <f t="shared" si="44"/>
        <v>5.9252952394284435</v>
      </c>
      <c r="I113" s="28">
        <f t="shared" si="45"/>
        <v>-330.1825123525318</v>
      </c>
      <c r="J113" s="28">
        <f t="shared" si="46"/>
        <v>284.3444628091989</v>
      </c>
      <c r="K113" s="28">
        <f t="shared" si="47"/>
        <v>-6.603650247050636</v>
      </c>
      <c r="L113" s="28">
        <f t="shared" si="48"/>
        <v>5.686889256183978</v>
      </c>
      <c r="M113" s="28">
        <f t="shared" si="49"/>
        <v>-297.1815790655933</v>
      </c>
      <c r="N113" s="28">
        <f t="shared" si="50"/>
        <v>299.90008684924</v>
      </c>
      <c r="O113" s="28">
        <f t="shared" si="51"/>
        <v>-5.943631581311867</v>
      </c>
      <c r="P113" s="28">
        <f t="shared" si="52"/>
        <v>5.9980017369848</v>
      </c>
      <c r="Q113" s="28">
        <f t="shared" si="53"/>
        <v>-297.55068870360515</v>
      </c>
      <c r="R113" s="28">
        <f t="shared" si="54"/>
        <v>302.77579093589594</v>
      </c>
      <c r="S113" s="28">
        <f t="shared" si="55"/>
        <v>-5.951013774072103</v>
      </c>
      <c r="T113" s="28">
        <f t="shared" si="56"/>
        <v>6.055515818717919</v>
      </c>
      <c r="U113" s="29">
        <f t="shared" si="57"/>
        <v>451.47449220585895</v>
      </c>
      <c r="V113" s="29">
        <f t="shared" si="58"/>
        <v>578.771432275156</v>
      </c>
    </row>
    <row r="114" spans="1:22" ht="12.75">
      <c r="A114" s="28">
        <v>97</v>
      </c>
      <c r="B114" s="28">
        <f t="shared" si="59"/>
        <v>1.94</v>
      </c>
      <c r="C114" s="28">
        <f t="shared" si="39"/>
        <v>451.47449220585895</v>
      </c>
      <c r="D114" s="28">
        <f t="shared" si="40"/>
        <v>578.771432275156</v>
      </c>
      <c r="E114" s="28">
        <f t="shared" si="41"/>
        <v>491.62757598387293</v>
      </c>
      <c r="F114" s="28">
        <f t="shared" si="42"/>
        <v>299.9654167531091</v>
      </c>
      <c r="G114" s="28">
        <f t="shared" si="43"/>
        <v>9.832551519677459</v>
      </c>
      <c r="H114" s="28">
        <f t="shared" si="44"/>
        <v>5.999308335062182</v>
      </c>
      <c r="I114" s="28">
        <f t="shared" si="45"/>
        <v>-333.52688102814176</v>
      </c>
      <c r="J114" s="28">
        <f t="shared" si="46"/>
        <v>288.06693893042876</v>
      </c>
      <c r="K114" s="28">
        <f t="shared" si="47"/>
        <v>-6.670537620562835</v>
      </c>
      <c r="L114" s="28">
        <f t="shared" si="48"/>
        <v>5.761338778608575</v>
      </c>
      <c r="M114" s="28">
        <f t="shared" si="49"/>
        <v>-300.7131049553085</v>
      </c>
      <c r="N114" s="28">
        <f t="shared" si="50"/>
        <v>303.6627937056034</v>
      </c>
      <c r="O114" s="28">
        <f t="shared" si="51"/>
        <v>-6.01426209910617</v>
      </c>
      <c r="P114" s="28">
        <f t="shared" si="52"/>
        <v>6.073255874112069</v>
      </c>
      <c r="Q114" s="28">
        <f t="shared" si="53"/>
        <v>-301.02395693876537</v>
      </c>
      <c r="R114" s="28">
        <f t="shared" si="54"/>
        <v>306.5959683227515</v>
      </c>
      <c r="S114" s="28">
        <f t="shared" si="55"/>
        <v>-6.020479138775308</v>
      </c>
      <c r="T114" s="28">
        <f t="shared" si="56"/>
        <v>6.13191936645503</v>
      </c>
      <c r="U114" s="29">
        <f t="shared" si="57"/>
        <v>447.88157102945297</v>
      </c>
      <c r="V114" s="29">
        <f t="shared" si="58"/>
        <v>584.7381684429824</v>
      </c>
    </row>
    <row r="115" spans="1:22" ht="12.75">
      <c r="A115" s="28">
        <v>98</v>
      </c>
      <c r="B115" s="28">
        <f t="shared" si="59"/>
        <v>1.96</v>
      </c>
      <c r="C115" s="28">
        <f t="shared" si="39"/>
        <v>447.88157102945297</v>
      </c>
      <c r="D115" s="28">
        <f t="shared" si="40"/>
        <v>584.7381684429824</v>
      </c>
      <c r="E115" s="28">
        <f t="shared" si="41"/>
        <v>484.2947861080496</v>
      </c>
      <c r="F115" s="28">
        <f t="shared" si="42"/>
        <v>303.77071220565534</v>
      </c>
      <c r="G115" s="28">
        <f t="shared" si="43"/>
        <v>9.685895722160993</v>
      </c>
      <c r="H115" s="28">
        <f t="shared" si="44"/>
        <v>6.075414244113107</v>
      </c>
      <c r="I115" s="28">
        <f t="shared" si="45"/>
        <v>-336.7498570439441</v>
      </c>
      <c r="J115" s="28">
        <f t="shared" si="46"/>
        <v>291.8923271814706</v>
      </c>
      <c r="K115" s="28">
        <f t="shared" si="47"/>
        <v>-6.734997140878882</v>
      </c>
      <c r="L115" s="28">
        <f t="shared" si="48"/>
        <v>5.837846543629412</v>
      </c>
      <c r="M115" s="28">
        <f t="shared" si="49"/>
        <v>-304.12345265550886</v>
      </c>
      <c r="N115" s="28">
        <f t="shared" si="50"/>
        <v>307.52963189177177</v>
      </c>
      <c r="O115" s="28">
        <f t="shared" si="51"/>
        <v>-6.082469053110177</v>
      </c>
      <c r="P115" s="28">
        <f t="shared" si="52"/>
        <v>6.150592637835436</v>
      </c>
      <c r="Q115" s="28">
        <f t="shared" si="53"/>
        <v>-304.378529645957</v>
      </c>
      <c r="R115" s="28">
        <f t="shared" si="54"/>
        <v>310.5197461631737</v>
      </c>
      <c r="S115" s="28">
        <f t="shared" si="55"/>
        <v>-6.08757059291914</v>
      </c>
      <c r="T115" s="28">
        <f t="shared" si="56"/>
        <v>6.210394923263474</v>
      </c>
      <c r="U115" s="29">
        <f t="shared" si="57"/>
        <v>444.20880315299695</v>
      </c>
      <c r="V115" s="29">
        <f t="shared" si="58"/>
        <v>590.7819496980335</v>
      </c>
    </row>
    <row r="116" spans="1:22" ht="12.75">
      <c r="A116" s="28">
        <v>99</v>
      </c>
      <c r="B116" s="28">
        <f t="shared" si="59"/>
        <v>1.98</v>
      </c>
      <c r="C116" s="28">
        <f t="shared" si="39"/>
        <v>444.20880315299695</v>
      </c>
      <c r="D116" s="28">
        <f t="shared" si="40"/>
        <v>590.7819496980335</v>
      </c>
      <c r="E116" s="28">
        <f t="shared" si="41"/>
        <v>477.0902103596282</v>
      </c>
      <c r="F116" s="28">
        <f t="shared" si="42"/>
        <v>307.67950170754216</v>
      </c>
      <c r="G116" s="28">
        <f t="shared" si="43"/>
        <v>9.541804207192564</v>
      </c>
      <c r="H116" s="28">
        <f t="shared" si="44"/>
        <v>6.153590034150843</v>
      </c>
      <c r="I116" s="28">
        <f t="shared" si="45"/>
        <v>-339.8564737920989</v>
      </c>
      <c r="J116" s="28">
        <f t="shared" si="46"/>
        <v>295.81931345229196</v>
      </c>
      <c r="K116" s="28">
        <f t="shared" si="47"/>
        <v>-6.797129475841977</v>
      </c>
      <c r="L116" s="28">
        <f t="shared" si="48"/>
        <v>5.916386269045839</v>
      </c>
      <c r="M116" s="28">
        <f t="shared" si="49"/>
        <v>-307.4172193039224</v>
      </c>
      <c r="N116" s="28">
        <f t="shared" si="50"/>
        <v>311.4994606170473</v>
      </c>
      <c r="O116" s="28">
        <f t="shared" si="51"/>
        <v>-6.148344386078449</v>
      </c>
      <c r="P116" s="28">
        <f t="shared" si="52"/>
        <v>6.229989212340946</v>
      </c>
      <c r="Q116" s="28">
        <f t="shared" si="53"/>
        <v>-307.61881569811834</v>
      </c>
      <c r="R116" s="28">
        <f t="shared" si="54"/>
        <v>314.54597492241186</v>
      </c>
      <c r="S116" s="28">
        <f t="shared" si="55"/>
        <v>-6.152376313962367</v>
      </c>
      <c r="T116" s="28">
        <f t="shared" si="56"/>
        <v>6.290919498448237</v>
      </c>
      <c r="U116" s="29">
        <f t="shared" si="57"/>
        <v>440.4585498478952</v>
      </c>
      <c r="V116" s="29">
        <f t="shared" si="58"/>
        <v>596.9048264472623</v>
      </c>
    </row>
    <row r="117" spans="1:22" ht="12.75">
      <c r="A117" s="28">
        <v>100</v>
      </c>
      <c r="B117" s="28">
        <f t="shared" si="59"/>
        <v>2</v>
      </c>
      <c r="C117" s="28">
        <f t="shared" si="39"/>
        <v>440.4585498478952</v>
      </c>
      <c r="D117" s="28">
        <f t="shared" si="40"/>
        <v>596.9048264472623</v>
      </c>
      <c r="E117" s="28">
        <f t="shared" si="41"/>
        <v>470.0147742436178</v>
      </c>
      <c r="F117" s="28">
        <f t="shared" si="42"/>
        <v>311.6906125501468</v>
      </c>
      <c r="G117" s="28">
        <f t="shared" si="43"/>
        <v>9.400295484872357</v>
      </c>
      <c r="H117" s="28">
        <f t="shared" si="44"/>
        <v>6.233812251002936</v>
      </c>
      <c r="I117" s="28">
        <f t="shared" si="45"/>
        <v>-342.8514124956055</v>
      </c>
      <c r="J117" s="28">
        <f t="shared" si="46"/>
        <v>299.8465567449762</v>
      </c>
      <c r="K117" s="28">
        <f t="shared" si="47"/>
        <v>-6.857028249912109</v>
      </c>
      <c r="L117" s="28">
        <f t="shared" si="48"/>
        <v>5.9969311348995245</v>
      </c>
      <c r="M117" s="28">
        <f t="shared" si="49"/>
        <v>-310.5986777611566</v>
      </c>
      <c r="N117" s="28">
        <f t="shared" si="50"/>
        <v>315.5711099803385</v>
      </c>
      <c r="O117" s="28">
        <f t="shared" si="51"/>
        <v>-6.211973555223132</v>
      </c>
      <c r="P117" s="28">
        <f t="shared" si="52"/>
        <v>6.3114221996067705</v>
      </c>
      <c r="Q117" s="28">
        <f t="shared" si="53"/>
        <v>-310.7489011437545</v>
      </c>
      <c r="R117" s="28">
        <f t="shared" si="54"/>
        <v>318.67347318411265</v>
      </c>
      <c r="S117" s="28">
        <f t="shared" si="55"/>
        <v>-6.21497802287509</v>
      </c>
      <c r="T117" s="28">
        <f t="shared" si="56"/>
        <v>6.3734694636822535</v>
      </c>
      <c r="U117" s="29">
        <f t="shared" si="57"/>
        <v>436.6331021565163</v>
      </c>
      <c r="V117" s="29">
        <f t="shared" si="58"/>
        <v>603.1088245112119</v>
      </c>
    </row>
  </sheetData>
  <sheetProtection/>
  <mergeCells count="2">
    <mergeCell ref="X16:AA19"/>
    <mergeCell ref="X41:AB46"/>
  </mergeCells>
  <printOptions/>
  <pageMargins left="0.75" right="0.75" top="1" bottom="1" header="0" footer="0"/>
  <pageSetup orientation="portrait" paperSize="9"/>
  <drawing r:id="rId3"/>
  <legacyDrawing r:id="rId2"/>
  <oleObjects>
    <oleObject progId="Equation.DSMT4" shapeId="857432" r:id="rId1"/>
  </oleObjects>
</worksheet>
</file>

<file path=xl/worksheets/sheet4.xml><?xml version="1.0" encoding="utf-8"?>
<worksheet xmlns="http://schemas.openxmlformats.org/spreadsheetml/2006/main" xmlns:r="http://schemas.openxmlformats.org/officeDocument/2006/relationships">
  <dimension ref="A1:R117"/>
  <sheetViews>
    <sheetView zoomScalePageLayoutView="0" workbookViewId="0" topLeftCell="A1">
      <selection activeCell="N8" sqref="N8"/>
    </sheetView>
  </sheetViews>
  <sheetFormatPr defaultColWidth="11.421875" defaultRowHeight="12.75"/>
  <cols>
    <col min="13" max="13" width="9.57421875" style="0" customWidth="1"/>
  </cols>
  <sheetData>
    <row r="1" spans="1:2" ht="15.75">
      <c r="A1" s="1" t="s">
        <v>26</v>
      </c>
      <c r="B1" s="1"/>
    </row>
    <row r="2" spans="1:5" ht="18">
      <c r="A2" s="2" t="s">
        <v>19</v>
      </c>
      <c r="B2" s="1"/>
      <c r="E2" s="32" t="s">
        <v>25</v>
      </c>
    </row>
    <row r="4" spans="1:11" ht="12.75">
      <c r="A4" t="s">
        <v>27</v>
      </c>
      <c r="H4" t="s">
        <v>1</v>
      </c>
      <c r="J4" s="3" t="s">
        <v>2</v>
      </c>
      <c r="K4" s="4">
        <v>0</v>
      </c>
    </row>
    <row r="5" spans="10:11" ht="12.75">
      <c r="J5" s="3" t="s">
        <v>3</v>
      </c>
      <c r="K5" s="4">
        <v>2</v>
      </c>
    </row>
    <row r="6" spans="10:11" ht="12.75">
      <c r="J6" s="5"/>
      <c r="K6" s="6"/>
    </row>
    <row r="7" spans="8:11" ht="12.75">
      <c r="H7" t="s">
        <v>4</v>
      </c>
      <c r="J7" s="7" t="s">
        <v>13</v>
      </c>
      <c r="K7" s="8">
        <f>K4</f>
        <v>0</v>
      </c>
    </row>
    <row r="8" spans="10:11" ht="12.75">
      <c r="J8" s="7" t="s">
        <v>5</v>
      </c>
      <c r="K8" s="8">
        <v>100</v>
      </c>
    </row>
    <row r="9" spans="10:11" ht="12.75">
      <c r="J9" s="7" t="s">
        <v>28</v>
      </c>
      <c r="K9" s="8">
        <v>100</v>
      </c>
    </row>
    <row r="11" spans="8:11" ht="12.75">
      <c r="H11" t="s">
        <v>6</v>
      </c>
      <c r="J11" s="9" t="s">
        <v>7</v>
      </c>
      <c r="K11" s="10">
        <v>100</v>
      </c>
    </row>
    <row r="12" ht="12.75">
      <c r="L12" s="11" t="s">
        <v>17</v>
      </c>
    </row>
    <row r="13" spans="8:12" ht="12.75">
      <c r="H13" t="s">
        <v>14</v>
      </c>
      <c r="J13" s="12" t="s">
        <v>15</v>
      </c>
      <c r="K13" s="12">
        <f>(K5-K4)/K11</f>
        <v>0.02</v>
      </c>
      <c r="L13">
        <f>(K13)^2</f>
        <v>0.0004</v>
      </c>
    </row>
    <row r="14" ht="12.75">
      <c r="A14" t="s">
        <v>8</v>
      </c>
    </row>
    <row r="16" spans="1:17" ht="12.75" customHeight="1">
      <c r="A16" t="s">
        <v>9</v>
      </c>
      <c r="B16" t="s">
        <v>10</v>
      </c>
      <c r="C16" t="s">
        <v>11</v>
      </c>
      <c r="D16" t="s">
        <v>29</v>
      </c>
      <c r="E16" t="s">
        <v>30</v>
      </c>
      <c r="F16" t="s">
        <v>31</v>
      </c>
      <c r="G16" t="s">
        <v>20</v>
      </c>
      <c r="H16" t="s">
        <v>52</v>
      </c>
      <c r="I16" t="s">
        <v>53</v>
      </c>
      <c r="J16" t="s">
        <v>54</v>
      </c>
      <c r="K16" t="s">
        <v>21</v>
      </c>
      <c r="L16" t="s">
        <v>55</v>
      </c>
      <c r="N16" s="39" t="s">
        <v>33</v>
      </c>
      <c r="O16" s="39"/>
      <c r="P16" s="39"/>
      <c r="Q16" s="39"/>
    </row>
    <row r="17" spans="1:17" ht="12.75">
      <c r="A17">
        <v>0</v>
      </c>
      <c r="B17" s="8">
        <f>K7</f>
        <v>0</v>
      </c>
      <c r="C17" s="8">
        <f>K8</f>
        <v>100</v>
      </c>
      <c r="D17" s="8">
        <f>K9</f>
        <v>100</v>
      </c>
      <c r="E17">
        <f>C17*(3-0.003*C17-0.004*D17)</f>
        <v>230.00000000000003</v>
      </c>
      <c r="F17">
        <f>D17*(2-0.002*C17-0.001*D17)</f>
        <v>170</v>
      </c>
      <c r="G17" s="10">
        <f>C17+$K$13*E17</f>
        <v>104.6</v>
      </c>
      <c r="H17" s="10">
        <f>D17+$K$13*F17</f>
        <v>103.4</v>
      </c>
      <c r="I17" s="10">
        <f>G17*(3-0.003*C17-0.004*H17)</f>
        <v>239.15743999999998</v>
      </c>
      <c r="J17" s="10">
        <f>H17*(2-0.002*G17-0.001*D17)</f>
        <v>174.82872</v>
      </c>
      <c r="K17" s="33">
        <f>G17+$K$13*I17</f>
        <v>109.38314879999999</v>
      </c>
      <c r="L17" s="33">
        <f>H17+$K$13*J17</f>
        <v>106.8965744</v>
      </c>
      <c r="M17" s="37" t="s">
        <v>22</v>
      </c>
      <c r="N17" s="39"/>
      <c r="O17" s="39"/>
      <c r="P17" s="39"/>
      <c r="Q17" s="39"/>
    </row>
    <row r="18" spans="1:17" ht="12.75">
      <c r="A18">
        <v>1</v>
      </c>
      <c r="B18">
        <f aca="true" t="shared" si="0" ref="B18:B49">$K$7+A18*$K$13</f>
        <v>0.02</v>
      </c>
      <c r="C18" s="10">
        <f>K17</f>
        <v>109.38314879999999</v>
      </c>
      <c r="D18" s="10">
        <f>L17</f>
        <v>106.8965744</v>
      </c>
      <c r="E18">
        <f aca="true" t="shared" si="1" ref="E18:E36">C18*(3-0.003*C18-0.004*D18)</f>
        <v>245.48469106056928</v>
      </c>
      <c r="F18">
        <f aca="true" t="shared" si="2" ref="F18:F81">D18*(2-0.002*C18-0.001*D18)</f>
        <v>178.98090337393432</v>
      </c>
      <c r="G18" s="20">
        <f>C18+($K$13/2)*(3*E18-E17)</f>
        <v>114.44768953181706</v>
      </c>
      <c r="H18" s="20">
        <f>D18+($K$13/2)*(3*F18-F17)</f>
        <v>110.56600150121804</v>
      </c>
      <c r="I18" s="20">
        <f>G18*(3-0.003*C18-0.004*H18)</f>
        <v>255.17102898348304</v>
      </c>
      <c r="J18" s="20">
        <f>H18*(2-0.002*G18-0.001*D18)</f>
        <v>184.00482937167897</v>
      </c>
      <c r="K18" s="34">
        <f>C18+($K$13/2)*(I18+E18)</f>
        <v>114.38970600044051</v>
      </c>
      <c r="L18" s="34">
        <f>D18+($K$13/2)*(J18+F18)</f>
        <v>110.52643172745614</v>
      </c>
      <c r="M18" s="37" t="s">
        <v>23</v>
      </c>
      <c r="N18" s="39"/>
      <c r="O18" s="39"/>
      <c r="P18" s="39"/>
      <c r="Q18" s="39"/>
    </row>
    <row r="19" spans="1:17" ht="12.75">
      <c r="A19">
        <v>2</v>
      </c>
      <c r="B19">
        <f t="shared" si="0"/>
        <v>0.04</v>
      </c>
      <c r="C19" s="20">
        <f>K18</f>
        <v>114.38970600044051</v>
      </c>
      <c r="D19" s="20">
        <f aca="true" t="shared" si="3" ref="D19:D82">L18</f>
        <v>110.52643172745614</v>
      </c>
      <c r="E19">
        <f t="shared" si="1"/>
        <v>253.34175936239401</v>
      </c>
      <c r="F19">
        <f t="shared" si="2"/>
        <v>183.55059928334532</v>
      </c>
      <c r="G19" s="35">
        <f>C19+($K$13/12)*(23*E19-16*E18+5*E17)</f>
        <v>119.4715483477171</v>
      </c>
      <c r="H19" s="35">
        <f>D19+($K$13/12)*(23*F19-16*F18+5*F17)</f>
        <v>114.2063806100128</v>
      </c>
      <c r="I19" s="35">
        <f>G19*(3-0.003*C19-0.004*H19)</f>
        <v>262.8380466797453</v>
      </c>
      <c r="J19" s="35">
        <f>H19*(2-0.002*G19-0.001*D19)</f>
        <v>188.5011112453593</v>
      </c>
      <c r="K19" s="36">
        <f>C19+($K$13/12)*(5*I19+8*E19-E18)</f>
        <v>119.54877202916936</v>
      </c>
      <c r="L19" s="36">
        <f>D19+($K$13/12)*(5*J19+8*F19-F18)</f>
        <v>114.24631413932218</v>
      </c>
      <c r="M19" s="37" t="s">
        <v>24</v>
      </c>
      <c r="N19" s="39"/>
      <c r="O19" s="39"/>
      <c r="P19" s="39"/>
      <c r="Q19" s="39"/>
    </row>
    <row r="20" spans="1:17" ht="12.75">
      <c r="A20">
        <v>3</v>
      </c>
      <c r="B20">
        <f t="shared" si="0"/>
        <v>0.06</v>
      </c>
      <c r="C20" s="35">
        <f>K19</f>
        <v>119.54877202916936</v>
      </c>
      <c r="D20" s="35">
        <f t="shared" si="3"/>
        <v>114.24631413932218</v>
      </c>
      <c r="E20">
        <f t="shared" si="1"/>
        <v>261.13856314960236</v>
      </c>
      <c r="F20">
        <f t="shared" si="2"/>
        <v>188.1243948557943</v>
      </c>
      <c r="G20" s="21">
        <f>C20+($K$13/24)*(55*E20-59*E19+37*E18-9*E17)</f>
        <v>124.90576431257598</v>
      </c>
      <c r="H20" s="21">
        <f>D20+($K$13/24)*(55*F20-59*F19+37*F18-9*F17)</f>
        <v>118.08768895947792</v>
      </c>
      <c r="I20" s="21">
        <f>G20*(3-0.003*C20-0.004*H20)</f>
        <v>270.9209685273707</v>
      </c>
      <c r="J20" s="21">
        <f>H20*(2-0.002*G20-0.001*D20)</f>
        <v>193.1846286193261</v>
      </c>
      <c r="K20" s="13">
        <f>C20+($K$13/24)*(9*I20+19*E20-5*E19+E18)</f>
        <v>124.86435312153384</v>
      </c>
      <c r="L20" s="13">
        <f>D20+($K$13/24)*(9*J20+19*F20-5*F19+F18)</f>
        <v>118.05819169498155</v>
      </c>
      <c r="M20" s="38" t="s">
        <v>25</v>
      </c>
      <c r="N20" s="14"/>
      <c r="O20" s="14"/>
      <c r="P20" s="14"/>
      <c r="Q20" s="14"/>
    </row>
    <row r="21" spans="1:12" ht="12.75">
      <c r="A21">
        <v>4</v>
      </c>
      <c r="B21">
        <f t="shared" si="0"/>
        <v>0.08</v>
      </c>
      <c r="C21">
        <f>K20</f>
        <v>124.86435312153384</v>
      </c>
      <c r="D21">
        <f t="shared" si="3"/>
        <v>118.05819169498155</v>
      </c>
      <c r="E21">
        <f t="shared" si="1"/>
        <v>268.85470037645655</v>
      </c>
      <c r="F21">
        <f t="shared" si="2"/>
        <v>192.69612729029024</v>
      </c>
      <c r="G21" s="21">
        <f aca="true" t="shared" si="4" ref="G21:G84">C21+($K$13/24)*(55*E21-59*E20+37*E19-9*E18)</f>
        <v>130.3177832646522</v>
      </c>
      <c r="H21" s="21">
        <f aca="true" t="shared" si="5" ref="H21:H84">D21+($K$13/24)*(55*F21-59*F20+37*F19-9*F18)</f>
        <v>121.9577681513086</v>
      </c>
      <c r="I21" s="21">
        <f aca="true" t="shared" si="6" ref="I21:I84">G21*(3-0.003*C21-0.004*H21)</f>
        <v>278.5641486817057</v>
      </c>
      <c r="J21" s="21">
        <f aca="true" t="shared" si="7" ref="J21:J84">H21*(2-0.002*G21-0.001*D21)</f>
        <v>197.730890736752</v>
      </c>
      <c r="K21" s="13">
        <f aca="true" t="shared" si="8" ref="K21:K84">C21+($K$13/24)*(9*I21+19*E21-5*E20+E19)</f>
        <v>130.33349111228586</v>
      </c>
      <c r="L21" s="13">
        <f aca="true" t="shared" si="9" ref="L21:L84">D21+($K$13/24)*(9*J21+19*F21-5*F20+F19)</f>
        <v>121.96130257844042</v>
      </c>
    </row>
    <row r="22" spans="1:12" ht="12.75">
      <c r="A22" s="15">
        <v>5</v>
      </c>
      <c r="B22" s="15">
        <f t="shared" si="0"/>
        <v>0.1</v>
      </c>
      <c r="C22" s="15">
        <f>K21</f>
        <v>130.33349111228586</v>
      </c>
      <c r="D22" s="19">
        <f t="shared" si="3"/>
        <v>121.96130257844042</v>
      </c>
      <c r="E22" s="19">
        <f t="shared" si="1"/>
        <v>276.4574472377088</v>
      </c>
      <c r="F22" s="19">
        <f t="shared" si="2"/>
        <v>197.256761138951</v>
      </c>
      <c r="G22" s="15">
        <f t="shared" si="4"/>
        <v>135.93747717739984</v>
      </c>
      <c r="H22" s="15">
        <f t="shared" si="5"/>
        <v>125.95188388563164</v>
      </c>
      <c r="I22" s="15">
        <f t="shared" si="6"/>
        <v>286.17448824700364</v>
      </c>
      <c r="J22" s="15">
        <f t="shared" si="7"/>
        <v>202.29934926805603</v>
      </c>
      <c r="K22" s="16">
        <f t="shared" si="8"/>
        <v>135.95443023979155</v>
      </c>
      <c r="L22" s="16">
        <f t="shared" si="9"/>
        <v>125.95564954798786</v>
      </c>
    </row>
    <row r="23" spans="1:12" ht="12.75">
      <c r="A23" s="17">
        <v>6</v>
      </c>
      <c r="B23" s="17">
        <f t="shared" si="0"/>
        <v>0.12</v>
      </c>
      <c r="C23" s="17">
        <f aca="true" t="shared" si="10" ref="C23:D83">K22</f>
        <v>135.95443023979155</v>
      </c>
      <c r="D23" s="17">
        <f t="shared" si="3"/>
        <v>125.95564954798786</v>
      </c>
      <c r="E23" s="17">
        <f t="shared" si="1"/>
        <v>283.9155551347774</v>
      </c>
      <c r="F23" s="17">
        <f t="shared" si="2"/>
        <v>201.79801630336107</v>
      </c>
      <c r="G23" s="17">
        <f t="shared" si="4"/>
        <v>141.7058827322669</v>
      </c>
      <c r="H23" s="17">
        <f t="shared" si="5"/>
        <v>130.03679883592565</v>
      </c>
      <c r="I23" s="17">
        <f t="shared" si="6"/>
        <v>293.6131030844323</v>
      </c>
      <c r="J23" s="17">
        <f t="shared" si="7"/>
        <v>206.84076947588514</v>
      </c>
      <c r="K23" s="17">
        <f t="shared" si="8"/>
        <v>141.72399768938203</v>
      </c>
      <c r="L23" s="17">
        <f t="shared" si="9"/>
        <v>130.0407675118565</v>
      </c>
    </row>
    <row r="24" spans="1:12" ht="12.75">
      <c r="A24" s="17">
        <v>7</v>
      </c>
      <c r="B24" s="17">
        <f t="shared" si="0"/>
        <v>0.14</v>
      </c>
      <c r="C24" s="17">
        <f t="shared" si="10"/>
        <v>141.72399768938203</v>
      </c>
      <c r="D24" s="17">
        <f t="shared" si="3"/>
        <v>130.0407675118565</v>
      </c>
      <c r="E24" s="17">
        <f t="shared" si="1"/>
        <v>291.1953287674629</v>
      </c>
      <c r="F24" s="17">
        <f t="shared" si="2"/>
        <v>206.31113893988865</v>
      </c>
      <c r="G24" s="17">
        <f t="shared" si="4"/>
        <v>147.6189631674368</v>
      </c>
      <c r="H24" s="17">
        <f t="shared" si="5"/>
        <v>134.21182142545996</v>
      </c>
      <c r="I24" s="17">
        <f t="shared" si="6"/>
        <v>300.8446010231997</v>
      </c>
      <c r="J24" s="17">
        <f t="shared" si="7"/>
        <v>211.34621473630975</v>
      </c>
      <c r="K24" s="17">
        <f t="shared" si="8"/>
        <v>147.63832462884403</v>
      </c>
      <c r="L24" s="17">
        <f t="shared" si="9"/>
        <v>134.2160127219455</v>
      </c>
    </row>
    <row r="25" spans="1:12" ht="12.75">
      <c r="A25" s="17">
        <v>8</v>
      </c>
      <c r="B25" s="17">
        <f t="shared" si="0"/>
        <v>0.16</v>
      </c>
      <c r="C25" s="17">
        <f t="shared" si="10"/>
        <v>147.63832462884403</v>
      </c>
      <c r="D25" s="17">
        <f t="shared" si="3"/>
        <v>134.2160127219455</v>
      </c>
      <c r="E25" s="17">
        <f t="shared" si="1"/>
        <v>298.26204016236966</v>
      </c>
      <c r="F25" s="17">
        <f t="shared" si="2"/>
        <v>210.78723285965026</v>
      </c>
      <c r="G25" s="17">
        <f t="shared" si="4"/>
        <v>153.67219656759187</v>
      </c>
      <c r="H25" s="17">
        <f t="shared" si="5"/>
        <v>138.4761430242798</v>
      </c>
      <c r="I25" s="17">
        <f t="shared" si="6"/>
        <v>307.8331404899582</v>
      </c>
      <c r="J25" s="17">
        <f t="shared" si="7"/>
        <v>215.80670413322872</v>
      </c>
      <c r="K25" s="17">
        <f t="shared" si="8"/>
        <v>153.69283791117078</v>
      </c>
      <c r="L25" s="17">
        <f t="shared" si="9"/>
        <v>138.4805627912258</v>
      </c>
    </row>
    <row r="26" spans="1:12" ht="12.75">
      <c r="A26" s="17">
        <v>9</v>
      </c>
      <c r="B26" s="17">
        <f t="shared" si="0"/>
        <v>0.18</v>
      </c>
      <c r="C26" s="17">
        <f t="shared" si="10"/>
        <v>153.69283791117078</v>
      </c>
      <c r="D26" s="17">
        <f t="shared" si="3"/>
        <v>138.4805627912258</v>
      </c>
      <c r="E26" s="17">
        <f t="shared" si="1"/>
        <v>305.0801656942658</v>
      </c>
      <c r="F26" s="17">
        <f t="shared" si="2"/>
        <v>215.2173179296378</v>
      </c>
      <c r="G26" s="17">
        <f t="shared" si="4"/>
        <v>159.8602845043274</v>
      </c>
      <c r="H26" s="17">
        <f t="shared" si="5"/>
        <v>142.82875924243942</v>
      </c>
      <c r="I26" s="17">
        <f t="shared" si="6"/>
        <v>314.54212677712474</v>
      </c>
      <c r="J26" s="17">
        <f t="shared" si="7"/>
        <v>220.21321934642043</v>
      </c>
      <c r="K26" s="17">
        <f t="shared" si="8"/>
        <v>159.88224409212145</v>
      </c>
      <c r="L26" s="17">
        <f t="shared" si="9"/>
        <v>142.83341528241124</v>
      </c>
    </row>
    <row r="27" spans="1:12" ht="12.75">
      <c r="A27" s="17">
        <v>10</v>
      </c>
      <c r="B27" s="17">
        <f t="shared" si="0"/>
        <v>0.2</v>
      </c>
      <c r="C27" s="17">
        <f t="shared" si="10"/>
        <v>159.88224409212145</v>
      </c>
      <c r="D27" s="17">
        <f t="shared" si="3"/>
        <v>142.83341528241124</v>
      </c>
      <c r="E27" s="17">
        <f t="shared" si="1"/>
        <v>311.61362848179095</v>
      </c>
      <c r="F27" s="17">
        <f t="shared" si="2"/>
        <v>219.59239211019707</v>
      </c>
      <c r="G27" s="17">
        <f t="shared" si="4"/>
        <v>166.1772085234859</v>
      </c>
      <c r="H27" s="17">
        <f t="shared" si="5"/>
        <v>147.2684879270448</v>
      </c>
      <c r="I27" s="17">
        <f t="shared" si="6"/>
        <v>320.93460561459574</v>
      </c>
      <c r="J27" s="17">
        <f t="shared" si="7"/>
        <v>224.55678230561125</v>
      </c>
      <c r="K27" s="17">
        <f t="shared" si="8"/>
        <v>166.20052042826848</v>
      </c>
      <c r="L27" s="17">
        <f t="shared" si="9"/>
        <v>147.27338789412434</v>
      </c>
    </row>
    <row r="28" spans="1:12" ht="12.75">
      <c r="A28" s="17">
        <v>11</v>
      </c>
      <c r="B28" s="17">
        <f t="shared" si="0"/>
        <v>0.22</v>
      </c>
      <c r="C28" s="17">
        <f t="shared" si="10"/>
        <v>166.20052042826848</v>
      </c>
      <c r="D28" s="17">
        <f t="shared" si="3"/>
        <v>147.27338789412434</v>
      </c>
      <c r="E28" s="17">
        <f t="shared" si="1"/>
        <v>317.82606745997265</v>
      </c>
      <c r="F28" s="17">
        <f t="shared" si="2"/>
        <v>223.90349757996003</v>
      </c>
      <c r="G28" s="17">
        <f t="shared" si="4"/>
        <v>172.61621826085127</v>
      </c>
      <c r="H28" s="17">
        <f t="shared" si="5"/>
        <v>151.79396864417095</v>
      </c>
      <c r="I28" s="17">
        <f t="shared" si="6"/>
        <v>326.9735355659625</v>
      </c>
      <c r="J28" s="17">
        <f t="shared" si="7"/>
        <v>228.8285236198943</v>
      </c>
      <c r="K28" s="17">
        <f t="shared" si="8"/>
        <v>172.6409113658672</v>
      </c>
      <c r="L28" s="17">
        <f t="shared" si="9"/>
        <v>151.79911999743845</v>
      </c>
    </row>
    <row r="29" spans="1:12" ht="12.75">
      <c r="A29" s="17">
        <v>12</v>
      </c>
      <c r="B29" s="17">
        <f t="shared" si="0"/>
        <v>0.24</v>
      </c>
      <c r="C29" s="17">
        <f t="shared" si="10"/>
        <v>172.6409113658672</v>
      </c>
      <c r="D29" s="17">
        <f t="shared" si="3"/>
        <v>151.79911999743845</v>
      </c>
      <c r="E29" s="17">
        <f t="shared" si="1"/>
        <v>323.6811275823123</v>
      </c>
      <c r="F29" s="17">
        <f t="shared" si="2"/>
        <v>228.14179032109135</v>
      </c>
      <c r="G29" s="17">
        <f t="shared" si="4"/>
        <v>179.1698336987561</v>
      </c>
      <c r="H29" s="17">
        <f t="shared" si="5"/>
        <v>156.40366562839924</v>
      </c>
      <c r="I29" s="17">
        <f t="shared" si="6"/>
        <v>332.6220959171313</v>
      </c>
      <c r="J29" s="17">
        <f t="shared" si="7"/>
        <v>233.01975492900155</v>
      </c>
      <c r="K29" s="17">
        <f t="shared" si="8"/>
        <v>179.19593101461723</v>
      </c>
      <c r="L29" s="17">
        <f t="shared" si="9"/>
        <v>156.40907559299856</v>
      </c>
    </row>
    <row r="30" spans="1:12" ht="12.75">
      <c r="A30" s="17">
        <v>13</v>
      </c>
      <c r="B30" s="17">
        <f t="shared" si="0"/>
        <v>0.26</v>
      </c>
      <c r="C30" s="17">
        <f t="shared" si="10"/>
        <v>179.19593101461723</v>
      </c>
      <c r="D30" s="17">
        <f t="shared" si="3"/>
        <v>156.40907559299856</v>
      </c>
      <c r="E30" s="17">
        <f t="shared" si="1"/>
        <v>329.1427682871732</v>
      </c>
      <c r="F30" s="17">
        <f t="shared" si="2"/>
        <v>232.29861241809476</v>
      </c>
      <c r="G30" s="17">
        <f t="shared" si="4"/>
        <v>185.82985398805138</v>
      </c>
      <c r="H30" s="17">
        <f t="shared" si="5"/>
        <v>161.09587220592988</v>
      </c>
      <c r="I30" s="17">
        <f t="shared" si="6"/>
        <v>337.84401123663343</v>
      </c>
      <c r="J30" s="17">
        <f t="shared" si="7"/>
        <v>237.12204313807095</v>
      </c>
      <c r="K30" s="17">
        <f t="shared" si="8"/>
        <v>185.85737195472925</v>
      </c>
      <c r="L30" s="17">
        <f t="shared" si="9"/>
        <v>161.10154773479934</v>
      </c>
    </row>
    <row r="31" spans="1:12" ht="12.75">
      <c r="A31" s="17">
        <v>14</v>
      </c>
      <c r="B31" s="17">
        <f t="shared" si="0"/>
        <v>0.28</v>
      </c>
      <c r="C31" s="17">
        <f t="shared" si="10"/>
        <v>185.85737195472925</v>
      </c>
      <c r="D31" s="17">
        <f t="shared" si="3"/>
        <v>161.10154773479934</v>
      </c>
      <c r="E31" s="17">
        <f t="shared" si="1"/>
        <v>334.17558661511526</v>
      </c>
      <c r="F31" s="17">
        <f t="shared" si="2"/>
        <v>236.36556622739246</v>
      </c>
      <c r="G31" s="17">
        <f t="shared" si="4"/>
        <v>192.5873728283075</v>
      </c>
      <c r="H31" s="17">
        <f t="shared" si="5"/>
        <v>165.86871671271578</v>
      </c>
      <c r="I31" s="17">
        <f t="shared" si="6"/>
        <v>342.603887983899</v>
      </c>
      <c r="J31" s="17">
        <f t="shared" si="7"/>
        <v>241.1272856700186</v>
      </c>
      <c r="K31" s="17">
        <f t="shared" si="8"/>
        <v>192.61632064113653</v>
      </c>
      <c r="L31" s="17">
        <f t="shared" si="9"/>
        <v>165.87466444945036</v>
      </c>
    </row>
    <row r="32" spans="1:12" ht="12.75">
      <c r="A32" s="17">
        <v>15</v>
      </c>
      <c r="B32" s="17">
        <f t="shared" si="0"/>
        <v>0.3</v>
      </c>
      <c r="C32" s="17">
        <f t="shared" si="10"/>
        <v>192.61632064113653</v>
      </c>
      <c r="D32" s="17">
        <f t="shared" si="3"/>
        <v>165.87466444945036</v>
      </c>
      <c r="E32" s="17">
        <f t="shared" si="1"/>
        <v>338.74515077607714</v>
      </c>
      <c r="F32" s="17">
        <f t="shared" si="2"/>
        <v>240.33458948501044</v>
      </c>
      <c r="G32" s="17">
        <f t="shared" si="4"/>
        <v>199.43280060845072</v>
      </c>
      <c r="H32" s="17">
        <f t="shared" si="5"/>
        <v>170.72016991681627</v>
      </c>
      <c r="I32" s="17">
        <f t="shared" si="6"/>
        <v>346.86755859283556</v>
      </c>
      <c r="J32" s="17">
        <f t="shared" si="7"/>
        <v>245.027785720205</v>
      </c>
      <c r="K32" s="17">
        <f t="shared" si="8"/>
        <v>199.463179580547</v>
      </c>
      <c r="L32" s="17">
        <f t="shared" si="9"/>
        <v>170.72639616026552</v>
      </c>
    </row>
    <row r="33" spans="1:12" ht="12.75">
      <c r="A33" s="17">
        <v>16</v>
      </c>
      <c r="B33" s="17">
        <f t="shared" si="0"/>
        <v>0.32</v>
      </c>
      <c r="C33" s="17">
        <f t="shared" si="10"/>
        <v>199.463179580547</v>
      </c>
      <c r="D33" s="17">
        <f t="shared" si="3"/>
        <v>170.72639616026552</v>
      </c>
      <c r="E33" s="17">
        <f t="shared" si="1"/>
        <v>342.81833945067774</v>
      </c>
      <c r="F33" s="17">
        <f t="shared" si="2"/>
        <v>244.19803034174979</v>
      </c>
      <c r="G33" s="17">
        <f t="shared" si="4"/>
        <v>206.35589338402485</v>
      </c>
      <c r="H33" s="17">
        <f t="shared" si="5"/>
        <v>175.64805393345827</v>
      </c>
      <c r="I33" s="17">
        <f t="shared" si="6"/>
        <v>350.602427930972</v>
      </c>
      <c r="J33" s="17">
        <f t="shared" si="7"/>
        <v>248.81632644508494</v>
      </c>
      <c r="K33" s="17">
        <f t="shared" si="8"/>
        <v>206.38769635861064</v>
      </c>
      <c r="L33" s="17">
        <f t="shared" si="9"/>
        <v>175.65456460468332</v>
      </c>
    </row>
    <row r="34" spans="1:12" ht="12.75">
      <c r="A34" s="17">
        <v>17</v>
      </c>
      <c r="B34" s="17">
        <f t="shared" si="0"/>
        <v>0.34</v>
      </c>
      <c r="C34" s="17">
        <f t="shared" si="10"/>
        <v>206.38769635861064</v>
      </c>
      <c r="D34" s="17">
        <f t="shared" si="3"/>
        <v>175.65456460468332</v>
      </c>
      <c r="E34" s="17">
        <f t="shared" si="1"/>
        <v>346.36368167664835</v>
      </c>
      <c r="F34" s="17">
        <f t="shared" si="2"/>
        <v>247.94872125563512</v>
      </c>
      <c r="G34" s="17">
        <f t="shared" si="4"/>
        <v>213.34578866178106</v>
      </c>
      <c r="H34" s="17">
        <f t="shared" si="5"/>
        <v>180.65005259951295</v>
      </c>
      <c r="I34" s="17">
        <f t="shared" si="6"/>
        <v>353.7778166616539</v>
      </c>
      <c r="J34" s="17">
        <f t="shared" si="7"/>
        <v>252.48624297657466</v>
      </c>
      <c r="K34" s="17">
        <f t="shared" si="8"/>
        <v>213.37899948805554</v>
      </c>
      <c r="L34" s="17">
        <f t="shared" si="9"/>
        <v>180.65685321170207</v>
      </c>
    </row>
    <row r="35" spans="1:12" ht="12.75">
      <c r="A35" s="17">
        <v>18</v>
      </c>
      <c r="B35" s="17">
        <f t="shared" si="0"/>
        <v>0.36</v>
      </c>
      <c r="C35" s="17">
        <f t="shared" si="10"/>
        <v>213.37899948805554</v>
      </c>
      <c r="D35" s="17">
        <f t="shared" si="3"/>
        <v>180.65685321170207</v>
      </c>
      <c r="E35" s="17">
        <f t="shared" si="1"/>
        <v>349.3516918407018</v>
      </c>
      <c r="F35" s="17">
        <f t="shared" si="2"/>
        <v>251.58005063310267</v>
      </c>
      <c r="G35" s="17">
        <f t="shared" si="4"/>
        <v>220.39104785056114</v>
      </c>
      <c r="H35" s="17">
        <f t="shared" si="5"/>
        <v>185.72372325171693</v>
      </c>
      <c r="I35" s="17">
        <f t="shared" si="6"/>
        <v>356.36529577963864</v>
      </c>
      <c r="J35" s="17">
        <f t="shared" si="7"/>
        <v>256.03149113771065</v>
      </c>
      <c r="K35" s="17">
        <f t="shared" si="8"/>
        <v>220.42564093643682</v>
      </c>
      <c r="L35" s="17">
        <f t="shared" si="9"/>
        <v>185.73081888364533</v>
      </c>
    </row>
    <row r="36" spans="1:12" ht="12.75">
      <c r="A36" s="17">
        <v>19</v>
      </c>
      <c r="B36" s="17">
        <f t="shared" si="0"/>
        <v>0.38</v>
      </c>
      <c r="C36" s="17">
        <f t="shared" si="10"/>
        <v>220.42564093643682</v>
      </c>
      <c r="D36" s="17">
        <f t="shared" si="3"/>
        <v>185.73081888364533</v>
      </c>
      <c r="E36" s="17">
        <f t="shared" si="1"/>
        <v>351.75519408628634</v>
      </c>
      <c r="F36" s="17">
        <f t="shared" si="2"/>
        <v>255.08603109594765</v>
      </c>
      <c r="G36" s="17">
        <f t="shared" si="4"/>
        <v>227.47970512237367</v>
      </c>
      <c r="H36" s="17">
        <f t="shared" si="5"/>
        <v>190.86650983056768</v>
      </c>
      <c r="I36" s="17">
        <f t="shared" si="6"/>
        <v>358.33900646625165</v>
      </c>
      <c r="J36" s="17">
        <f t="shared" si="7"/>
        <v>259.44671174485234</v>
      </c>
      <c r="K36" s="17">
        <f t="shared" si="8"/>
        <v>227.5156450766942</v>
      </c>
      <c r="L36" s="17">
        <f t="shared" si="9"/>
        <v>190.87390510415932</v>
      </c>
    </row>
    <row r="37" spans="1:12" ht="12.75">
      <c r="A37" s="24">
        <v>20</v>
      </c>
      <c r="B37" s="24">
        <f t="shared" si="0"/>
        <v>0.4</v>
      </c>
      <c r="C37" s="24">
        <f t="shared" si="10"/>
        <v>227.5156450766942</v>
      </c>
      <c r="D37" s="24">
        <f t="shared" si="3"/>
        <v>190.87390510415932</v>
      </c>
      <c r="E37" s="24">
        <f aca="true" t="shared" si="11" ref="E37:E100">(2*C37/B37)+B37*B37*EXP(B37)</f>
        <v>1137.8169173350934</v>
      </c>
      <c r="F37" s="24">
        <f t="shared" si="2"/>
        <v>258.461363262446</v>
      </c>
      <c r="G37" s="24">
        <f t="shared" si="4"/>
        <v>270.5449062978237</v>
      </c>
      <c r="H37" s="24">
        <f t="shared" si="5"/>
        <v>196.0757572099074</v>
      </c>
      <c r="I37" s="24">
        <f t="shared" si="6"/>
        <v>414.7859328112647</v>
      </c>
      <c r="J37" s="24">
        <f t="shared" si="7"/>
        <v>248.63117422164632</v>
      </c>
      <c r="K37" s="24">
        <f t="shared" si="8"/>
        <v>247.46745386509207</v>
      </c>
      <c r="L37" s="24">
        <f t="shared" si="9"/>
        <v>195.9777354084382</v>
      </c>
    </row>
    <row r="38" spans="1:12" ht="12.75">
      <c r="A38" s="26">
        <v>21</v>
      </c>
      <c r="B38" s="26">
        <f t="shared" si="0"/>
        <v>0.42</v>
      </c>
      <c r="C38" s="26">
        <f t="shared" si="10"/>
        <v>247.46745386509207</v>
      </c>
      <c r="D38" s="26">
        <f t="shared" si="3"/>
        <v>195.9777354084382</v>
      </c>
      <c r="E38" s="26">
        <f t="shared" si="11"/>
        <v>1178.68492099504</v>
      </c>
      <c r="F38" s="26">
        <f t="shared" si="2"/>
        <v>256.5519756495108</v>
      </c>
      <c r="G38" s="26">
        <f t="shared" si="4"/>
        <v>253.77349510391122</v>
      </c>
      <c r="H38" s="26">
        <f t="shared" si="5"/>
        <v>201.00698617768063</v>
      </c>
      <c r="I38" s="26">
        <f t="shared" si="6"/>
        <v>368.87746154584835</v>
      </c>
      <c r="J38" s="26">
        <f t="shared" si="7"/>
        <v>260.60058755775697</v>
      </c>
      <c r="K38" s="26">
        <f t="shared" si="8"/>
        <v>264.44877158194976</v>
      </c>
      <c r="L38" s="26">
        <f t="shared" si="9"/>
        <v>201.1299621085584</v>
      </c>
    </row>
    <row r="39" spans="1:12" ht="12.75">
      <c r="A39" s="26">
        <v>22</v>
      </c>
      <c r="B39" s="26">
        <f t="shared" si="0"/>
        <v>0.44</v>
      </c>
      <c r="C39" s="26">
        <f t="shared" si="10"/>
        <v>264.44877158194976</v>
      </c>
      <c r="D39" s="26">
        <f t="shared" si="3"/>
        <v>201.1299621085584</v>
      </c>
      <c r="E39" s="26">
        <f t="shared" si="11"/>
        <v>1202.340474944548</v>
      </c>
      <c r="F39" s="26">
        <f t="shared" si="2"/>
        <v>255.42951974346192</v>
      </c>
      <c r="G39" s="26">
        <f t="shared" si="4"/>
        <v>294.0485590635036</v>
      </c>
      <c r="H39" s="26">
        <f t="shared" si="5"/>
        <v>206.2794230947386</v>
      </c>
      <c r="I39" s="26">
        <f t="shared" si="6"/>
        <v>406.23866799931824</v>
      </c>
      <c r="J39" s="26">
        <f t="shared" si="7"/>
        <v>249.75753938773974</v>
      </c>
      <c r="K39" s="26">
        <f t="shared" si="8"/>
        <v>282.56961270553325</v>
      </c>
      <c r="L39" s="26">
        <f t="shared" si="9"/>
        <v>206.193862287417</v>
      </c>
    </row>
    <row r="40" spans="1:12" ht="12.75">
      <c r="A40" s="26">
        <v>23</v>
      </c>
      <c r="B40" s="26">
        <f t="shared" si="0"/>
        <v>0.46</v>
      </c>
      <c r="C40" s="26">
        <f t="shared" si="10"/>
        <v>282.56961270553325</v>
      </c>
      <c r="D40" s="26">
        <f t="shared" si="3"/>
        <v>206.193862287417</v>
      </c>
      <c r="E40" s="26">
        <f t="shared" si="11"/>
        <v>1228.8987235575432</v>
      </c>
      <c r="F40" s="26">
        <f t="shared" si="2"/>
        <v>253.34357611220474</v>
      </c>
      <c r="G40" s="26">
        <f t="shared" si="4"/>
        <v>307.58822236781424</v>
      </c>
      <c r="H40" s="26">
        <f t="shared" si="5"/>
        <v>211.21871716323108</v>
      </c>
      <c r="I40" s="26">
        <f t="shared" si="6"/>
        <v>402.14585352947904</v>
      </c>
      <c r="J40" s="26">
        <f t="shared" si="7"/>
        <v>248.94865176108522</v>
      </c>
      <c r="K40" s="26">
        <f t="shared" si="8"/>
        <v>301.0157551852257</v>
      </c>
      <c r="L40" s="26">
        <f t="shared" si="9"/>
        <v>211.2217541115119</v>
      </c>
    </row>
    <row r="41" spans="1:18" ht="12.75" customHeight="1">
      <c r="A41" s="26">
        <v>24</v>
      </c>
      <c r="B41" s="26">
        <f t="shared" si="0"/>
        <v>0.48</v>
      </c>
      <c r="C41" s="26">
        <f t="shared" si="10"/>
        <v>301.0157551852257</v>
      </c>
      <c r="D41" s="26">
        <f t="shared" si="3"/>
        <v>211.2217541115119</v>
      </c>
      <c r="E41" s="26">
        <f t="shared" si="11"/>
        <v>1254.6046568140391</v>
      </c>
      <c r="F41" s="26">
        <f t="shared" si="2"/>
        <v>250.66672716223016</v>
      </c>
      <c r="G41" s="26">
        <f t="shared" si="4"/>
        <v>326.3296424509507</v>
      </c>
      <c r="H41" s="26">
        <f t="shared" si="5"/>
        <v>216.20619032231613</v>
      </c>
      <c r="I41" s="26">
        <f t="shared" si="6"/>
        <v>402.07988093350485</v>
      </c>
      <c r="J41" s="26">
        <f t="shared" si="7"/>
        <v>245.63595230785796</v>
      </c>
      <c r="K41" s="26">
        <f t="shared" si="8"/>
        <v>319.7774670727467</v>
      </c>
      <c r="L41" s="26">
        <f t="shared" si="9"/>
        <v>216.19017329987486</v>
      </c>
      <c r="N41" s="40" t="s">
        <v>57</v>
      </c>
      <c r="O41" s="40"/>
      <c r="P41" s="40"/>
      <c r="Q41" s="40"/>
      <c r="R41" s="40"/>
    </row>
    <row r="42" spans="1:18" ht="12.75">
      <c r="A42" s="26">
        <v>25</v>
      </c>
      <c r="B42" s="26">
        <f t="shared" si="0"/>
        <v>0.5</v>
      </c>
      <c r="C42" s="26">
        <f t="shared" si="10"/>
        <v>319.7774670727467</v>
      </c>
      <c r="D42" s="26">
        <f t="shared" si="3"/>
        <v>216.19017329987486</v>
      </c>
      <c r="E42" s="26">
        <f t="shared" si="11"/>
        <v>1279.5220486086616</v>
      </c>
      <c r="F42" s="26">
        <f t="shared" si="2"/>
        <v>247.37666352061555</v>
      </c>
      <c r="G42" s="26">
        <f t="shared" si="4"/>
        <v>345.61098908822686</v>
      </c>
      <c r="H42" s="26">
        <f t="shared" si="5"/>
        <v>221.09952849114376</v>
      </c>
      <c r="I42" s="26">
        <f t="shared" si="6"/>
        <v>399.61944030020186</v>
      </c>
      <c r="J42" s="26">
        <f t="shared" si="7"/>
        <v>241.57065814373698</v>
      </c>
      <c r="K42" s="26">
        <f t="shared" si="8"/>
        <v>338.83027484420813</v>
      </c>
      <c r="L42" s="26">
        <f t="shared" si="9"/>
        <v>221.08542535861352</v>
      </c>
      <c r="N42" s="40"/>
      <c r="O42" s="40"/>
      <c r="P42" s="40"/>
      <c r="Q42" s="40"/>
      <c r="R42" s="40"/>
    </row>
    <row r="43" spans="1:18" ht="12.75">
      <c r="A43" s="26">
        <v>26</v>
      </c>
      <c r="B43" s="26">
        <f t="shared" si="0"/>
        <v>0.52</v>
      </c>
      <c r="C43" s="26">
        <f t="shared" si="10"/>
        <v>338.83027484420813</v>
      </c>
      <c r="D43" s="26">
        <f t="shared" si="3"/>
        <v>221.08542535861352</v>
      </c>
      <c r="E43" s="26">
        <f t="shared" si="11"/>
        <v>1303.6481850618945</v>
      </c>
      <c r="F43" s="26">
        <f t="shared" si="2"/>
        <v>243.47121453461264</v>
      </c>
      <c r="G43" s="26">
        <f t="shared" si="4"/>
        <v>365.1378857613704</v>
      </c>
      <c r="H43" s="26">
        <f t="shared" si="5"/>
        <v>225.9106506683469</v>
      </c>
      <c r="I43" s="26">
        <f t="shared" si="6"/>
        <v>394.3001972943737</v>
      </c>
      <c r="J43" s="26">
        <f t="shared" si="7"/>
        <v>236.8986743286098</v>
      </c>
      <c r="K43" s="26">
        <f t="shared" si="8"/>
        <v>358.1427845988715</v>
      </c>
      <c r="L43" s="26">
        <f t="shared" si="9"/>
        <v>225.89527915417543</v>
      </c>
      <c r="N43" s="40"/>
      <c r="O43" s="40"/>
      <c r="P43" s="40"/>
      <c r="Q43" s="40"/>
      <c r="R43" s="40"/>
    </row>
    <row r="44" spans="1:18" ht="12.75">
      <c r="A44" s="26">
        <v>27</v>
      </c>
      <c r="B44" s="26">
        <f t="shared" si="0"/>
        <v>0.54</v>
      </c>
      <c r="C44" s="26">
        <f t="shared" si="10"/>
        <v>358.1427845988715</v>
      </c>
      <c r="D44" s="26">
        <f t="shared" si="3"/>
        <v>225.89527915417543</v>
      </c>
      <c r="E44" s="26">
        <f t="shared" si="11"/>
        <v>1326.9551453746112</v>
      </c>
      <c r="F44" s="26">
        <f t="shared" si="2"/>
        <v>238.9563525561764</v>
      </c>
      <c r="G44" s="26">
        <f t="shared" si="4"/>
        <v>384.90792123565984</v>
      </c>
      <c r="H44" s="26">
        <f t="shared" si="5"/>
        <v>230.62422393655064</v>
      </c>
      <c r="I44" s="26">
        <f t="shared" si="6"/>
        <v>386.0914170424525</v>
      </c>
      <c r="J44" s="26">
        <f t="shared" si="7"/>
        <v>231.61334318322906</v>
      </c>
      <c r="K44" s="26">
        <f t="shared" si="8"/>
        <v>377.68299429787055</v>
      </c>
      <c r="L44" s="26">
        <f t="shared" si="9"/>
        <v>230.6075386358954</v>
      </c>
      <c r="N44" s="40"/>
      <c r="O44" s="40"/>
      <c r="P44" s="40"/>
      <c r="Q44" s="40"/>
      <c r="R44" s="40"/>
    </row>
    <row r="45" spans="1:18" ht="12.75">
      <c r="A45" s="26">
        <v>28</v>
      </c>
      <c r="B45" s="26">
        <f t="shared" si="0"/>
        <v>0.56</v>
      </c>
      <c r="C45" s="26">
        <f t="shared" si="10"/>
        <v>377.68299429787055</v>
      </c>
      <c r="D45" s="26">
        <f t="shared" si="3"/>
        <v>230.6075386358954</v>
      </c>
      <c r="E45" s="26">
        <f t="shared" si="11"/>
        <v>1349.4168476742018</v>
      </c>
      <c r="F45" s="26">
        <f t="shared" si="2"/>
        <v>233.8421489967511</v>
      </c>
      <c r="G45" s="26">
        <f t="shared" si="4"/>
        <v>404.88870884352986</v>
      </c>
      <c r="H45" s="26">
        <f t="shared" si="5"/>
        <v>235.2283206026471</v>
      </c>
      <c r="I45" s="26">
        <f t="shared" si="6"/>
        <v>374.9422227413697</v>
      </c>
      <c r="J45" s="26">
        <f t="shared" si="7"/>
        <v>225.72863514918714</v>
      </c>
      <c r="K45" s="26">
        <f t="shared" si="8"/>
        <v>397.4182214384297</v>
      </c>
      <c r="L45" s="26">
        <f t="shared" si="9"/>
        <v>235.21024530175762</v>
      </c>
      <c r="N45" s="40"/>
      <c r="O45" s="40"/>
      <c r="P45" s="40"/>
      <c r="Q45" s="40"/>
      <c r="R45" s="40"/>
    </row>
    <row r="46" spans="1:12" ht="12.75">
      <c r="A46" s="26">
        <v>29</v>
      </c>
      <c r="B46" s="26">
        <f t="shared" si="0"/>
        <v>0.58</v>
      </c>
      <c r="C46" s="26">
        <f t="shared" si="10"/>
        <v>397.4182214384297</v>
      </c>
      <c r="D46" s="26">
        <f t="shared" si="3"/>
        <v>235.21024530175762</v>
      </c>
      <c r="E46" s="26">
        <f t="shared" si="11"/>
        <v>1371.0084834606207</v>
      </c>
      <c r="F46" s="26">
        <f t="shared" si="2"/>
        <v>228.14295640475967</v>
      </c>
      <c r="G46" s="26">
        <f t="shared" si="4"/>
        <v>425.04687084747957</v>
      </c>
      <c r="H46" s="26">
        <f t="shared" si="5"/>
        <v>239.71134523944136</v>
      </c>
      <c r="I46" s="26">
        <f t="shared" si="6"/>
        <v>360.8222694192552</v>
      </c>
      <c r="J46" s="26">
        <f t="shared" si="7"/>
        <v>219.2630117621706</v>
      </c>
      <c r="K46" s="26">
        <f t="shared" si="8"/>
        <v>417.3152485363703</v>
      </c>
      <c r="L46" s="26">
        <f t="shared" si="9"/>
        <v>239.69176937269296</v>
      </c>
    </row>
    <row r="47" spans="1:12" ht="12.75">
      <c r="A47" s="26">
        <v>30</v>
      </c>
      <c r="B47" s="26">
        <f t="shared" si="0"/>
        <v>0.6</v>
      </c>
      <c r="C47" s="26">
        <f t="shared" si="10"/>
        <v>417.3152485363703</v>
      </c>
      <c r="D47" s="26">
        <f t="shared" si="3"/>
        <v>239.69176937269296</v>
      </c>
      <c r="E47" s="26">
        <f t="shared" si="11"/>
        <v>1391.7067912227083</v>
      </c>
      <c r="F47" s="26">
        <f t="shared" si="2"/>
        <v>221.87733382459828</v>
      </c>
      <c r="G47" s="26">
        <f t="shared" si="4"/>
        <v>445.34874857690886</v>
      </c>
      <c r="H47" s="26">
        <f t="shared" si="5"/>
        <v>244.06207876631487</v>
      </c>
      <c r="I47" s="26">
        <f t="shared" si="6"/>
        <v>343.7228092228948</v>
      </c>
      <c r="J47" s="26">
        <f t="shared" si="7"/>
        <v>212.23900332903958</v>
      </c>
      <c r="K47" s="26">
        <f t="shared" si="8"/>
        <v>437.3405058252108</v>
      </c>
      <c r="L47" s="26">
        <f t="shared" si="9"/>
        <v>244.0408924890277</v>
      </c>
    </row>
    <row r="48" spans="1:12" ht="12.75">
      <c r="A48" s="26">
        <v>31</v>
      </c>
      <c r="B48" s="26">
        <f t="shared" si="0"/>
        <v>0.62</v>
      </c>
      <c r="C48" s="26">
        <f t="shared" si="10"/>
        <v>437.3405058252108</v>
      </c>
      <c r="D48" s="26">
        <f t="shared" si="3"/>
        <v>244.0408924890277</v>
      </c>
      <c r="E48" s="26">
        <f t="shared" si="11"/>
        <v>1411.4903971819012</v>
      </c>
      <c r="F48" s="26">
        <f t="shared" si="2"/>
        <v>215.06789304483965</v>
      </c>
      <c r="G48" s="26">
        <f t="shared" si="4"/>
        <v>465.7603670100774</v>
      </c>
      <c r="H48" s="26">
        <f t="shared" si="5"/>
        <v>248.26979371221123</v>
      </c>
      <c r="I48" s="26">
        <f t="shared" si="6"/>
        <v>323.6565565780001</v>
      </c>
      <c r="J48" s="26">
        <f t="shared" si="7"/>
        <v>204.6831449149962</v>
      </c>
      <c r="K48" s="26">
        <f t="shared" si="8"/>
        <v>457.46025672771515</v>
      </c>
      <c r="L48" s="26">
        <f t="shared" si="9"/>
        <v>248.24688795516826</v>
      </c>
    </row>
    <row r="49" spans="1:12" ht="12.75">
      <c r="A49" s="26">
        <v>32</v>
      </c>
      <c r="B49" s="26">
        <f t="shared" si="0"/>
        <v>0.64</v>
      </c>
      <c r="C49" s="26">
        <f t="shared" si="10"/>
        <v>457.46025672771515</v>
      </c>
      <c r="D49" s="26">
        <f t="shared" si="3"/>
        <v>248.24688795516826</v>
      </c>
      <c r="E49" s="26">
        <f t="shared" si="11"/>
        <v>1430.3401008422732</v>
      </c>
      <c r="F49" s="26">
        <f t="shared" si="2"/>
        <v>207.74108833925544</v>
      </c>
      <c r="G49" s="26">
        <f t="shared" si="4"/>
        <v>486.24762925828804</v>
      </c>
      <c r="H49" s="26">
        <f t="shared" si="5"/>
        <v>252.32432871590228</v>
      </c>
      <c r="I49" s="26">
        <f t="shared" si="6"/>
        <v>300.65756526446046</v>
      </c>
      <c r="J49" s="26">
        <f t="shared" si="7"/>
        <v>196.62571478811202</v>
      </c>
      <c r="K49" s="26">
        <f t="shared" si="8"/>
        <v>477.64078573496226</v>
      </c>
      <c r="L49" s="26">
        <f t="shared" si="9"/>
        <v>252.29959627195097</v>
      </c>
    </row>
    <row r="50" spans="1:12" ht="12.75">
      <c r="A50" s="26">
        <v>33</v>
      </c>
      <c r="B50" s="26">
        <f aca="true" t="shared" si="12" ref="B50:B81">$K$7+A50*$K$13</f>
        <v>0.66</v>
      </c>
      <c r="C50" s="26">
        <f t="shared" si="10"/>
        <v>477.64078573496226</v>
      </c>
      <c r="D50" s="26">
        <f t="shared" si="3"/>
        <v>252.29959627195097</v>
      </c>
      <c r="E50" s="26">
        <f t="shared" si="11"/>
        <v>1448.239115949842</v>
      </c>
      <c r="F50" s="26">
        <f t="shared" si="2"/>
        <v>199.92695145701566</v>
      </c>
      <c r="G50" s="26">
        <f t="shared" si="4"/>
        <v>506.7765099035232</v>
      </c>
      <c r="H50" s="26">
        <f t="shared" si="5"/>
        <v>256.21615806891555</v>
      </c>
      <c r="I50" s="26">
        <f t="shared" si="6"/>
        <v>274.78081709532967</v>
      </c>
      <c r="J50" s="26">
        <f t="shared" si="7"/>
        <v>188.10042216458444</v>
      </c>
      <c r="K50" s="26">
        <f t="shared" si="8"/>
        <v>497.8485861098585</v>
      </c>
      <c r="L50" s="26">
        <f t="shared" si="9"/>
        <v>256.18949487904524</v>
      </c>
    </row>
    <row r="51" spans="1:12" ht="12.75">
      <c r="A51" s="26">
        <v>34</v>
      </c>
      <c r="B51" s="26">
        <f t="shared" si="12"/>
        <v>0.68</v>
      </c>
      <c r="C51" s="26">
        <f t="shared" si="10"/>
        <v>497.8485861098585</v>
      </c>
      <c r="D51" s="26">
        <f t="shared" si="3"/>
        <v>256.18949487904524</v>
      </c>
      <c r="E51" s="26">
        <f t="shared" si="11"/>
        <v>1465.17326844532</v>
      </c>
      <c r="F51" s="26">
        <f t="shared" si="2"/>
        <v>191.65877686824712</v>
      </c>
      <c r="G51" s="26">
        <f t="shared" si="4"/>
        <v>527.3132461765076</v>
      </c>
      <c r="H51" s="26">
        <f t="shared" si="5"/>
        <v>259.93645473149405</v>
      </c>
      <c r="I51" s="26">
        <f t="shared" si="6"/>
        <v>246.10153341529283</v>
      </c>
      <c r="J51" s="26">
        <f t="shared" si="7"/>
        <v>179.1440489365229</v>
      </c>
      <c r="K51" s="26">
        <f t="shared" si="8"/>
        <v>518.0505447951017</v>
      </c>
      <c r="L51" s="26">
        <f t="shared" si="9"/>
        <v>259.9077611556949</v>
      </c>
    </row>
    <row r="52" spans="1:12" ht="12.75">
      <c r="A52" s="26">
        <v>35</v>
      </c>
      <c r="B52" s="26">
        <f t="shared" si="12"/>
        <v>0.7000000000000001</v>
      </c>
      <c r="C52" s="26">
        <f t="shared" si="10"/>
        <v>518.0505447951017</v>
      </c>
      <c r="D52" s="26">
        <f t="shared" si="3"/>
        <v>259.9077611556949</v>
      </c>
      <c r="E52" s="26">
        <f t="shared" si="11"/>
        <v>1481.131152526951</v>
      </c>
      <c r="F52" s="26">
        <f t="shared" si="2"/>
        <v>182.97276347605822</v>
      </c>
      <c r="G52" s="26">
        <f t="shared" si="4"/>
        <v>547.8245255728284</v>
      </c>
      <c r="H52" s="26">
        <f t="shared" si="5"/>
        <v>263.47714579303897</v>
      </c>
      <c r="I52" s="26">
        <f t="shared" si="6"/>
        <v>214.7142253697014</v>
      </c>
      <c r="J52" s="26">
        <f t="shared" si="7"/>
        <v>169.7960517206075</v>
      </c>
      <c r="K52" s="26">
        <f t="shared" si="8"/>
        <v>538.2141220451539</v>
      </c>
      <c r="L52" s="26">
        <f t="shared" si="9"/>
        <v>263.4463278545669</v>
      </c>
    </row>
    <row r="53" spans="1:12" ht="12.75">
      <c r="A53" s="26">
        <v>36</v>
      </c>
      <c r="B53" s="26">
        <f t="shared" si="12"/>
        <v>0.72</v>
      </c>
      <c r="C53" s="26">
        <f t="shared" si="10"/>
        <v>538.2141220451539</v>
      </c>
      <c r="D53" s="26">
        <f t="shared" si="3"/>
        <v>263.4463278545669</v>
      </c>
      <c r="E53" s="26">
        <f t="shared" si="11"/>
        <v>1496.1042460796032</v>
      </c>
      <c r="F53" s="26">
        <f t="shared" si="2"/>
        <v>173.9076199445469</v>
      </c>
      <c r="G53" s="26">
        <f t="shared" si="4"/>
        <v>568.2776673986675</v>
      </c>
      <c r="H53" s="26">
        <f t="shared" si="5"/>
        <v>266.83095971529576</v>
      </c>
      <c r="I53" s="26">
        <f t="shared" si="6"/>
        <v>180.73150317845278</v>
      </c>
      <c r="J53" s="26">
        <f t="shared" si="7"/>
        <v>160.09813218217482</v>
      </c>
      <c r="K53" s="26">
        <f t="shared" si="8"/>
        <v>558.3075234700948</v>
      </c>
      <c r="L53" s="26">
        <f t="shared" si="9"/>
        <v>266.7979302946285</v>
      </c>
    </row>
    <row r="54" spans="1:12" ht="12.75">
      <c r="A54" s="26">
        <v>37</v>
      </c>
      <c r="B54" s="26">
        <f t="shared" si="12"/>
        <v>0.74</v>
      </c>
      <c r="C54" s="26">
        <f t="shared" si="10"/>
        <v>558.3075234700948</v>
      </c>
      <c r="D54" s="26">
        <f t="shared" si="3"/>
        <v>266.7979302946285</v>
      </c>
      <c r="E54" s="26">
        <f t="shared" si="11"/>
        <v>1510.086986909615</v>
      </c>
      <c r="F54" s="26">
        <f t="shared" si="2"/>
        <v>164.5041415202775</v>
      </c>
      <c r="G54" s="26">
        <f t="shared" si="4"/>
        <v>588.6407959607794</v>
      </c>
      <c r="H54" s="26">
        <f t="shared" si="5"/>
        <v>269.9914648477009</v>
      </c>
      <c r="I54" s="26">
        <f t="shared" si="6"/>
        <v>144.282669781084</v>
      </c>
      <c r="J54" s="26">
        <f t="shared" si="7"/>
        <v>150.09378413568533</v>
      </c>
      <c r="K54" s="26">
        <f t="shared" si="8"/>
        <v>578.2998623879627</v>
      </c>
      <c r="L54" s="26">
        <f t="shared" si="9"/>
        <v>269.95614480284496</v>
      </c>
    </row>
    <row r="55" spans="1:12" ht="12.75">
      <c r="A55" s="26">
        <v>38</v>
      </c>
      <c r="B55" s="26">
        <f t="shared" si="12"/>
        <v>0.76</v>
      </c>
      <c r="C55" s="26">
        <f t="shared" si="10"/>
        <v>578.2998623879627</v>
      </c>
      <c r="D55" s="26">
        <f t="shared" si="3"/>
        <v>269.95614480284496</v>
      </c>
      <c r="E55" s="26">
        <f t="shared" si="11"/>
        <v>1523.0768114711766</v>
      </c>
      <c r="F55" s="26">
        <f t="shared" si="2"/>
        <v>154.804766708335</v>
      </c>
      <c r="G55" s="26">
        <f t="shared" si="4"/>
        <v>608.8830033341711</v>
      </c>
      <c r="H55" s="26">
        <f t="shared" si="5"/>
        <v>272.9530988744498</v>
      </c>
      <c r="I55" s="26">
        <f t="shared" si="6"/>
        <v>105.51212843877587</v>
      </c>
      <c r="J55" s="26">
        <f t="shared" si="7"/>
        <v>139.82782624067548</v>
      </c>
      <c r="K55" s="26">
        <f t="shared" si="8"/>
        <v>598.1613106258234</v>
      </c>
      <c r="L55" s="26">
        <f t="shared" si="9"/>
        <v>272.9154180661513</v>
      </c>
    </row>
    <row r="56" spans="1:12" ht="12.75">
      <c r="A56" s="26">
        <v>39</v>
      </c>
      <c r="B56" s="26">
        <f t="shared" si="12"/>
        <v>0.78</v>
      </c>
      <c r="C56" s="26">
        <f t="shared" si="10"/>
        <v>598.1613106258234</v>
      </c>
      <c r="D56" s="26">
        <f t="shared" si="3"/>
        <v>272.9154180661513</v>
      </c>
      <c r="E56" s="26">
        <f t="shared" si="11"/>
        <v>1535.074158048953</v>
      </c>
      <c r="F56" s="26">
        <f t="shared" si="2"/>
        <v>144.85312239319333</v>
      </c>
      <c r="G56" s="26">
        <f t="shared" si="4"/>
        <v>628.9744998898503</v>
      </c>
      <c r="H56" s="26">
        <f t="shared" si="5"/>
        <v>275.7111890266373</v>
      </c>
      <c r="I56" s="26">
        <f t="shared" si="6"/>
        <v>64.57763712828616</v>
      </c>
      <c r="J56" s="26">
        <f t="shared" si="7"/>
        <v>129.34592917042386</v>
      </c>
      <c r="K56" s="26">
        <f t="shared" si="8"/>
        <v>617.8632361813554</v>
      </c>
      <c r="L56" s="26">
        <f t="shared" si="9"/>
        <v>275.6710872294705</v>
      </c>
    </row>
    <row r="57" spans="1:12" ht="12.75">
      <c r="A57" s="26">
        <v>40</v>
      </c>
      <c r="B57" s="26">
        <f t="shared" si="12"/>
        <v>0.8</v>
      </c>
      <c r="C57" s="26">
        <f t="shared" si="10"/>
        <v>617.8632361813554</v>
      </c>
      <c r="D57" s="26">
        <f t="shared" si="3"/>
        <v>275.6710872294705</v>
      </c>
      <c r="E57" s="26">
        <f t="shared" si="11"/>
        <v>1546.0824366476236</v>
      </c>
      <c r="F57" s="26">
        <f t="shared" si="2"/>
        <v>134.69356597019595</v>
      </c>
      <c r="G57" s="26">
        <f t="shared" si="4"/>
        <v>648.8867510421705</v>
      </c>
      <c r="H57" s="26">
        <f t="shared" si="5"/>
        <v>278.26196306421076</v>
      </c>
      <c r="I57" s="26">
        <f t="shared" si="6"/>
        <v>21.64844477873996</v>
      </c>
      <c r="J57" s="26">
        <f t="shared" si="7"/>
        <v>118.69414593319941</v>
      </c>
      <c r="K57" s="26">
        <f t="shared" si="8"/>
        <v>637.3783264484721</v>
      </c>
      <c r="L57" s="26">
        <f t="shared" si="9"/>
        <v>278.2193907474496</v>
      </c>
    </row>
    <row r="58" spans="1:12" ht="12.75">
      <c r="A58" s="26">
        <v>41</v>
      </c>
      <c r="B58" s="26">
        <f t="shared" si="12"/>
        <v>0.8200000000000001</v>
      </c>
      <c r="C58" s="26">
        <f t="shared" si="10"/>
        <v>637.3783264484721</v>
      </c>
      <c r="D58" s="26">
        <f t="shared" si="3"/>
        <v>278.2193907474496</v>
      </c>
      <c r="E58" s="26">
        <f t="shared" si="11"/>
        <v>1556.1079681114204</v>
      </c>
      <c r="F58" s="26">
        <f t="shared" si="2"/>
        <v>124.37073278677123</v>
      </c>
      <c r="G58" s="26">
        <f t="shared" si="4"/>
        <v>668.592598972213</v>
      </c>
      <c r="H58" s="26">
        <f t="shared" si="5"/>
        <v>280.6025511967863</v>
      </c>
      <c r="I58" s="26">
        <f t="shared" si="6"/>
        <v>-23.096654441162926</v>
      </c>
      <c r="J58" s="26">
        <f t="shared" si="7"/>
        <v>107.91845359163705</v>
      </c>
      <c r="K58" s="26">
        <f t="shared" si="8"/>
        <v>656.6806960142699</v>
      </c>
      <c r="L58" s="26">
        <f t="shared" si="9"/>
        <v>280.55747016229594</v>
      </c>
    </row>
    <row r="59" spans="1:12" ht="12.75">
      <c r="A59" s="26">
        <v>42</v>
      </c>
      <c r="B59" s="26">
        <f t="shared" si="12"/>
        <v>0.84</v>
      </c>
      <c r="C59" s="26">
        <f t="shared" si="10"/>
        <v>656.6806960142699</v>
      </c>
      <c r="D59" s="26">
        <f t="shared" si="3"/>
        <v>280.55747016229594</v>
      </c>
      <c r="E59" s="26">
        <f t="shared" si="11"/>
        <v>1565.1598952394595</v>
      </c>
      <c r="F59" s="26">
        <f t="shared" si="2"/>
        <v>113.92909670436578</v>
      </c>
      <c r="G59" s="26">
        <f t="shared" si="4"/>
        <v>688.0663683918682</v>
      </c>
      <c r="H59" s="26">
        <f t="shared" si="5"/>
        <v>282.7309792653619</v>
      </c>
      <c r="I59" s="26">
        <f t="shared" si="6"/>
        <v>-69.47131246312102</v>
      </c>
      <c r="J59" s="26">
        <f t="shared" si="7"/>
        <v>97.06431398153703</v>
      </c>
      <c r="K59" s="26">
        <f t="shared" si="8"/>
        <v>675.7459783421633</v>
      </c>
      <c r="L59" s="26">
        <f t="shared" si="9"/>
        <v>282.6833631333402</v>
      </c>
    </row>
    <row r="60" spans="1:12" ht="12.75">
      <c r="A60" s="26">
        <v>43</v>
      </c>
      <c r="B60" s="26">
        <f t="shared" si="12"/>
        <v>0.86</v>
      </c>
      <c r="C60" s="26">
        <f t="shared" si="10"/>
        <v>675.7459783421633</v>
      </c>
      <c r="D60" s="26">
        <f t="shared" si="3"/>
        <v>282.6833631333402</v>
      </c>
      <c r="E60" s="26">
        <f t="shared" si="11"/>
        <v>1573.2500688633982</v>
      </c>
      <c r="F60" s="26">
        <f t="shared" si="2"/>
        <v>103.41255091112053</v>
      </c>
      <c r="G60" s="26">
        <f t="shared" si="4"/>
        <v>707.283955724374</v>
      </c>
      <c r="H60" s="26">
        <f t="shared" si="5"/>
        <v>284.6461536449509</v>
      </c>
      <c r="I60" s="26">
        <f t="shared" si="6"/>
        <v>-117.28362883384065</v>
      </c>
      <c r="J60" s="26">
        <f t="shared" si="7"/>
        <v>86.17626021112</v>
      </c>
      <c r="K60" s="26">
        <f t="shared" si="8"/>
        <v>694.5514009595084</v>
      </c>
      <c r="L60" s="26">
        <f t="shared" si="9"/>
        <v>284.59598818207047</v>
      </c>
    </row>
    <row r="61" spans="1:12" ht="12.75">
      <c r="A61" s="26">
        <v>44</v>
      </c>
      <c r="B61" s="26">
        <f t="shared" si="12"/>
        <v>0.88</v>
      </c>
      <c r="C61" s="26">
        <f t="shared" si="10"/>
        <v>694.5514009595084</v>
      </c>
      <c r="D61" s="26">
        <f t="shared" si="3"/>
        <v>284.59598818207047</v>
      </c>
      <c r="E61" s="26">
        <f t="shared" si="11"/>
        <v>1580.3929120042596</v>
      </c>
      <c r="F61" s="26">
        <f t="shared" si="2"/>
        <v>92.86401527618625</v>
      </c>
      <c r="G61" s="26">
        <f t="shared" si="4"/>
        <v>726.2229013829676</v>
      </c>
      <c r="H61" s="26">
        <f t="shared" si="5"/>
        <v>286.34783844824943</v>
      </c>
      <c r="I61" s="26">
        <f t="shared" si="6"/>
        <v>-166.3381287148704</v>
      </c>
      <c r="J61" s="26">
        <f t="shared" si="7"/>
        <v>75.29751476426145</v>
      </c>
      <c r="K61" s="26">
        <f t="shared" si="8"/>
        <v>713.0758440599831</v>
      </c>
      <c r="L61" s="26">
        <f t="shared" si="9"/>
        <v>286.295121736466</v>
      </c>
    </row>
    <row r="62" spans="1:12" ht="12.75">
      <c r="A62" s="26">
        <v>45</v>
      </c>
      <c r="B62" s="26">
        <f t="shared" si="12"/>
        <v>0.9</v>
      </c>
      <c r="C62" s="26">
        <f t="shared" si="10"/>
        <v>713.0758440599831</v>
      </c>
      <c r="D62" s="26">
        <f t="shared" si="3"/>
        <v>286.295121736466</v>
      </c>
      <c r="E62" s="26">
        <f t="shared" si="11"/>
        <v>1586.6052653199995</v>
      </c>
      <c r="F62" s="26">
        <f t="shared" si="2"/>
        <v>82.32507557786194</v>
      </c>
      <c r="G62" s="26">
        <f t="shared" si="4"/>
        <v>744.8624451225991</v>
      </c>
      <c r="H62" s="26">
        <f t="shared" si="5"/>
        <v>287.83662571051565</v>
      </c>
      <c r="I62" s="26">
        <f t="shared" si="6"/>
        <v>-216.43768621563564</v>
      </c>
      <c r="J62" s="26">
        <f t="shared" si="7"/>
        <v>64.46964397787949</v>
      </c>
      <c r="K62" s="26">
        <f t="shared" si="8"/>
        <v>731.2998827049676</v>
      </c>
      <c r="L62" s="26">
        <f t="shared" si="9"/>
        <v>287.7813681583914</v>
      </c>
    </row>
    <row r="63" spans="1:12" ht="12.75">
      <c r="A63" s="26">
        <v>46</v>
      </c>
      <c r="B63" s="26">
        <f t="shared" si="12"/>
        <v>0.92</v>
      </c>
      <c r="C63" s="26">
        <f t="shared" si="10"/>
        <v>731.2998827049676</v>
      </c>
      <c r="D63" s="26">
        <f t="shared" si="3"/>
        <v>287.7813681583914</v>
      </c>
      <c r="E63" s="26">
        <f t="shared" si="11"/>
        <v>1591.9062170924933</v>
      </c>
      <c r="F63" s="26">
        <f t="shared" si="2"/>
        <v>71.83565889985373</v>
      </c>
      <c r="G63" s="26">
        <f t="shared" si="4"/>
        <v>763.183564713796</v>
      </c>
      <c r="H63" s="26">
        <f t="shared" si="5"/>
        <v>289.11389931457217</v>
      </c>
      <c r="I63" s="26">
        <f t="shared" si="6"/>
        <v>-267.38536508008883</v>
      </c>
      <c r="J63" s="26">
        <f t="shared" si="7"/>
        <v>53.7322525563879</v>
      </c>
      <c r="K63" s="26">
        <f t="shared" si="8"/>
        <v>749.2058130586682</v>
      </c>
      <c r="L63" s="26">
        <f t="shared" si="9"/>
        <v>289.05612351630106</v>
      </c>
    </row>
    <row r="64" spans="1:12" ht="12.75">
      <c r="A64" s="26">
        <v>47</v>
      </c>
      <c r="B64" s="26">
        <f t="shared" si="12"/>
        <v>0.9400000000000001</v>
      </c>
      <c r="C64" s="26">
        <f t="shared" si="10"/>
        <v>749.2058130586682</v>
      </c>
      <c r="D64" s="26">
        <f t="shared" si="3"/>
        <v>289.05612351630106</v>
      </c>
      <c r="E64" s="26">
        <f t="shared" si="11"/>
        <v>1596.3169209826576</v>
      </c>
      <c r="F64" s="26">
        <f t="shared" si="2"/>
        <v>61.43374841309666</v>
      </c>
      <c r="G64" s="26">
        <f t="shared" si="4"/>
        <v>781.1689984373272</v>
      </c>
      <c r="H64" s="26">
        <f t="shared" si="5"/>
        <v>290.1817934717379</v>
      </c>
      <c r="I64" s="26">
        <f t="shared" si="6"/>
        <v>-318.98615240366763</v>
      </c>
      <c r="J64" s="26">
        <f t="shared" si="7"/>
        <v>43.122720665397686</v>
      </c>
      <c r="K64" s="26">
        <f t="shared" si="8"/>
        <v>766.7776633144141</v>
      </c>
      <c r="L64" s="26">
        <f t="shared" si="9"/>
        <v>290.1215339220644</v>
      </c>
    </row>
    <row r="65" spans="1:12" ht="12.75">
      <c r="A65" s="26">
        <v>48</v>
      </c>
      <c r="B65" s="26">
        <f t="shared" si="12"/>
        <v>0.96</v>
      </c>
      <c r="C65" s="26">
        <f t="shared" si="10"/>
        <v>766.7776633144141</v>
      </c>
      <c r="D65" s="26">
        <f t="shared" si="3"/>
        <v>290.1215339220644</v>
      </c>
      <c r="E65" s="26">
        <f t="shared" si="11"/>
        <v>1599.8604047082695</v>
      </c>
      <c r="F65" s="26">
        <f t="shared" si="2"/>
        <v>51.15513968292911</v>
      </c>
      <c r="G65" s="26">
        <f t="shared" si="4"/>
        <v>798.8032521190144</v>
      </c>
      <c r="H65" s="26">
        <f t="shared" si="5"/>
        <v>291.0431466097996</v>
      </c>
      <c r="I65" s="26">
        <f t="shared" si="6"/>
        <v>-371.04856504171096</v>
      </c>
      <c r="J65" s="26">
        <f t="shared" si="7"/>
        <v>32.67598504994184</v>
      </c>
      <c r="K65" s="26">
        <f t="shared" si="8"/>
        <v>784.0011901612982</v>
      </c>
      <c r="L65" s="26">
        <f t="shared" si="9"/>
        <v>290.98044928561393</v>
      </c>
    </row>
    <row r="66" spans="1:12" ht="12.75">
      <c r="A66" s="26">
        <v>49</v>
      </c>
      <c r="B66" s="26">
        <f t="shared" si="12"/>
        <v>0.98</v>
      </c>
      <c r="C66" s="26">
        <f t="shared" si="10"/>
        <v>784.0011901612982</v>
      </c>
      <c r="D66" s="26">
        <f t="shared" si="3"/>
        <v>290.98044928561393</v>
      </c>
      <c r="E66" s="26">
        <f t="shared" si="11"/>
        <v>1602.5613726753575</v>
      </c>
      <c r="F66" s="26">
        <f t="shared" si="2"/>
        <v>41.03323959758892</v>
      </c>
      <c r="G66" s="26">
        <f t="shared" si="4"/>
        <v>816.0725916128671</v>
      </c>
      <c r="H66" s="26">
        <f t="shared" si="5"/>
        <v>291.7014515337477</v>
      </c>
      <c r="I66" s="26">
        <f t="shared" si="6"/>
        <v>-423.3861125304297</v>
      </c>
      <c r="J66" s="26">
        <f t="shared" si="7"/>
        <v>22.424364582178516</v>
      </c>
      <c r="K66" s="26">
        <f t="shared" si="8"/>
        <v>800.8638617992142</v>
      </c>
      <c r="L66" s="26">
        <f t="shared" si="9"/>
        <v>291.63637335527415</v>
      </c>
    </row>
    <row r="67" spans="1:12" ht="12.75">
      <c r="A67" s="30">
        <v>50</v>
      </c>
      <c r="B67" s="30">
        <f t="shared" si="12"/>
        <v>1</v>
      </c>
      <c r="C67" s="30">
        <f t="shared" si="10"/>
        <v>800.8638617992142</v>
      </c>
      <c r="D67" s="30">
        <f t="shared" si="3"/>
        <v>291.63637335527415</v>
      </c>
      <c r="E67" s="30">
        <f t="shared" si="11"/>
        <v>1604.4460054268875</v>
      </c>
      <c r="F67" s="30">
        <f t="shared" si="2"/>
        <v>31.098908033886815</v>
      </c>
      <c r="G67" s="30">
        <f t="shared" si="4"/>
        <v>832.9650217958765</v>
      </c>
      <c r="H67" s="30">
        <f t="shared" si="5"/>
        <v>292.1608027204046</v>
      </c>
      <c r="I67" s="30">
        <f t="shared" si="6"/>
        <v>-475.8186045333177</v>
      </c>
      <c r="J67" s="30">
        <f t="shared" si="7"/>
        <v>12.397429687059503</v>
      </c>
      <c r="K67" s="30">
        <f t="shared" si="8"/>
        <v>817.354828635583</v>
      </c>
      <c r="L67" s="30">
        <f t="shared" si="9"/>
        <v>292.0934109065428</v>
      </c>
    </row>
    <row r="68" spans="1:12" ht="12.75">
      <c r="A68" s="28">
        <v>51</v>
      </c>
      <c r="B68" s="28">
        <f t="shared" si="12"/>
        <v>1.02</v>
      </c>
      <c r="C68" s="28">
        <f t="shared" si="10"/>
        <v>817.354828635583</v>
      </c>
      <c r="D68" s="28">
        <f t="shared" si="3"/>
        <v>292.0934109065428</v>
      </c>
      <c r="E68" s="28">
        <f t="shared" si="11"/>
        <v>1605.5417585688656</v>
      </c>
      <c r="F68" s="28">
        <f t="shared" si="2"/>
        <v>21.380341483866733</v>
      </c>
      <c r="G68" s="28">
        <f t="shared" si="4"/>
        <v>849.4702532586789</v>
      </c>
      <c r="H68" s="28">
        <f t="shared" si="5"/>
        <v>292.4258415861909</v>
      </c>
      <c r="I68" s="28">
        <f t="shared" si="6"/>
        <v>-528.1732949201975</v>
      </c>
      <c r="J68" s="28">
        <f t="shared" si="7"/>
        <v>2.6219142430471756</v>
      </c>
      <c r="K68" s="28">
        <f t="shared" si="8"/>
        <v>833.4648828889726</v>
      </c>
      <c r="L68" s="28">
        <f t="shared" si="9"/>
        <v>292.356212919717</v>
      </c>
    </row>
    <row r="69" spans="1:12" ht="12.75">
      <c r="A69" s="28">
        <v>52</v>
      </c>
      <c r="B69" s="28">
        <f t="shared" si="12"/>
        <v>1.04</v>
      </c>
      <c r="C69" s="28">
        <f t="shared" si="10"/>
        <v>833.4648828889726</v>
      </c>
      <c r="D69" s="28">
        <f t="shared" si="3"/>
        <v>292.356212919717</v>
      </c>
      <c r="E69" s="28">
        <f t="shared" si="11"/>
        <v>1605.8771636015163</v>
      </c>
      <c r="F69" s="28">
        <f t="shared" si="2"/>
        <v>11.902997080684102</v>
      </c>
      <c r="G69" s="28">
        <f t="shared" si="4"/>
        <v>865.5796579633368</v>
      </c>
      <c r="H69" s="28">
        <f t="shared" si="5"/>
        <v>292.50170053035447</v>
      </c>
      <c r="I69" s="28">
        <f t="shared" si="6"/>
        <v>-580.2858584714925</v>
      </c>
      <c r="J69" s="28">
        <f t="shared" si="7"/>
        <v>-6.878332176439865</v>
      </c>
      <c r="K69" s="28">
        <f t="shared" si="8"/>
        <v>849.1864083846126</v>
      </c>
      <c r="L69" s="28">
        <f t="shared" si="9"/>
        <v>292.42992054935</v>
      </c>
    </row>
    <row r="70" spans="1:12" ht="12.75">
      <c r="A70" s="28">
        <v>53</v>
      </c>
      <c r="B70" s="28">
        <f t="shared" si="12"/>
        <v>1.06</v>
      </c>
      <c r="C70" s="28">
        <f t="shared" si="10"/>
        <v>849.1864083846126</v>
      </c>
      <c r="D70" s="28">
        <f t="shared" si="3"/>
        <v>292.42992054935</v>
      </c>
      <c r="E70" s="28">
        <f t="shared" si="11"/>
        <v>1605.481632829603</v>
      </c>
      <c r="F70" s="28">
        <f t="shared" si="2"/>
        <v>2.689554795200569</v>
      </c>
      <c r="G70" s="28">
        <f t="shared" si="4"/>
        <v>881.2862151940666</v>
      </c>
      <c r="H70" s="28">
        <f t="shared" si="5"/>
        <v>292.3939465064948</v>
      </c>
      <c r="I70" s="28">
        <f t="shared" si="6"/>
        <v>-632.0011997858156</v>
      </c>
      <c r="J70" s="28">
        <f t="shared" si="7"/>
        <v>-16.08235445774591</v>
      </c>
      <c r="K70" s="28">
        <f t="shared" si="8"/>
        <v>864.5133218564888</v>
      </c>
      <c r="L70" s="28">
        <f t="shared" si="9"/>
        <v>292.32010863857465</v>
      </c>
    </row>
    <row r="71" spans="1:12" ht="12.75">
      <c r="A71" s="28">
        <v>54</v>
      </c>
      <c r="B71" s="28">
        <f t="shared" si="12"/>
        <v>1.08</v>
      </c>
      <c r="C71" s="28">
        <f t="shared" si="10"/>
        <v>864.5133218564888</v>
      </c>
      <c r="D71" s="28">
        <f t="shared" si="3"/>
        <v>292.32010863857465</v>
      </c>
      <c r="E71" s="28">
        <f t="shared" si="11"/>
        <v>1604.3852702588974</v>
      </c>
      <c r="F71" s="28">
        <f t="shared" si="2"/>
        <v>-6.240084966486489</v>
      </c>
      <c r="G71" s="28">
        <f t="shared" si="4"/>
        <v>896.584449151013</v>
      </c>
      <c r="H71" s="28">
        <f t="shared" si="5"/>
        <v>292.10852481570544</v>
      </c>
      <c r="I71" s="28">
        <f t="shared" si="6"/>
        <v>-683.1740971850153</v>
      </c>
      <c r="J71" s="28">
        <f t="shared" si="7"/>
        <v>-24.972067705378453</v>
      </c>
      <c r="K71" s="28">
        <f t="shared" si="8"/>
        <v>879.4410070729117</v>
      </c>
      <c r="L71" s="28">
        <f t="shared" si="9"/>
        <v>292.0327294714022</v>
      </c>
    </row>
    <row r="72" spans="1:12" ht="12.75">
      <c r="A72" s="28">
        <v>55</v>
      </c>
      <c r="B72" s="28">
        <f t="shared" si="12"/>
        <v>1.1</v>
      </c>
      <c r="C72" s="28">
        <f t="shared" si="10"/>
        <v>879.4410070729117</v>
      </c>
      <c r="D72" s="28">
        <f t="shared" si="3"/>
        <v>292.0327294714022</v>
      </c>
      <c r="E72" s="28">
        <f t="shared" si="11"/>
        <v>1602.6186901124508</v>
      </c>
      <c r="F72" s="28">
        <f t="shared" si="2"/>
        <v>-14.868771548875058</v>
      </c>
      <c r="G72" s="28">
        <f t="shared" si="4"/>
        <v>911.4703595339047</v>
      </c>
      <c r="H72" s="28">
        <f t="shared" si="5"/>
        <v>291.6517037476779</v>
      </c>
      <c r="I72" s="28">
        <f t="shared" si="6"/>
        <v>-733.6696872093913</v>
      </c>
      <c r="J72" s="28">
        <f t="shared" si="7"/>
        <v>-33.532202152207</v>
      </c>
      <c r="K72" s="28">
        <f t="shared" si="8"/>
        <v>893.9662430802343</v>
      </c>
      <c r="L72" s="28">
        <f t="shared" si="9"/>
        <v>291.5740573887598</v>
      </c>
    </row>
    <row r="73" spans="1:12" ht="12.75">
      <c r="A73" s="28">
        <v>56</v>
      </c>
      <c r="B73" s="28">
        <f t="shared" si="12"/>
        <v>1.12</v>
      </c>
      <c r="C73" s="28">
        <f t="shared" si="10"/>
        <v>893.9662430802343</v>
      </c>
      <c r="D73" s="28">
        <f t="shared" si="3"/>
        <v>291.5740573887598</v>
      </c>
      <c r="E73" s="28">
        <f t="shared" si="11"/>
        <v>1600.2128443273148</v>
      </c>
      <c r="F73" s="28">
        <f t="shared" si="2"/>
        <v>-23.182045491604658</v>
      </c>
      <c r="G73" s="28">
        <f t="shared" si="4"/>
        <v>925.9413464348014</v>
      </c>
      <c r="H73" s="28">
        <f t="shared" si="5"/>
        <v>291.03002062411696</v>
      </c>
      <c r="I73" s="28">
        <f t="shared" si="6"/>
        <v>-783.363797649087</v>
      </c>
      <c r="J73" s="28">
        <f t="shared" si="7"/>
        <v>-41.75022098636007</v>
      </c>
      <c r="K73" s="28">
        <f t="shared" si="8"/>
        <v>908.0871278161292</v>
      </c>
      <c r="L73" s="28">
        <f t="shared" si="9"/>
        <v>290.9506348217266</v>
      </c>
    </row>
    <row r="74" spans="1:12" ht="12.75">
      <c r="A74" s="28">
        <v>57</v>
      </c>
      <c r="B74" s="28">
        <f t="shared" si="12"/>
        <v>1.1400000000000001</v>
      </c>
      <c r="C74" s="28">
        <f t="shared" si="10"/>
        <v>908.0871278161292</v>
      </c>
      <c r="D74" s="28">
        <f t="shared" si="3"/>
        <v>290.9506348217266</v>
      </c>
      <c r="E74" s="28">
        <f t="shared" si="11"/>
        <v>1597.198860125517</v>
      </c>
      <c r="F74" s="28">
        <f t="shared" si="2"/>
        <v>-31.16805488279487</v>
      </c>
      <c r="G74" s="28">
        <f t="shared" si="4"/>
        <v>939.9961308106479</v>
      </c>
      <c r="H74" s="28">
        <f t="shared" si="5"/>
        <v>290.2502297240941</v>
      </c>
      <c r="I74" s="28">
        <f t="shared" si="6"/>
        <v>-832.1431389566039</v>
      </c>
      <c r="J74" s="28">
        <f t="shared" si="7"/>
        <v>-49.6162149622893</v>
      </c>
      <c r="K74" s="28">
        <f t="shared" si="8"/>
        <v>921.8029982830052</v>
      </c>
      <c r="L74" s="28">
        <f t="shared" si="9"/>
        <v>290.16922022045617</v>
      </c>
    </row>
    <row r="75" spans="1:12" ht="12.75">
      <c r="A75" s="28">
        <v>58</v>
      </c>
      <c r="B75" s="28">
        <f t="shared" si="12"/>
        <v>1.16</v>
      </c>
      <c r="C75" s="28">
        <f t="shared" si="10"/>
        <v>921.8029982830052</v>
      </c>
      <c r="D75" s="28">
        <f t="shared" si="3"/>
        <v>290.16922022045617</v>
      </c>
      <c r="E75" s="28">
        <f t="shared" si="11"/>
        <v>1593.6078884973854</v>
      </c>
      <c r="F75" s="28">
        <f t="shared" si="2"/>
        <v>-38.81745033975145</v>
      </c>
      <c r="G75" s="28">
        <f t="shared" si="4"/>
        <v>953.6346717405463</v>
      </c>
      <c r="H75" s="28">
        <f t="shared" si="5"/>
        <v>289.3192524955804</v>
      </c>
      <c r="I75" s="28">
        <f t="shared" si="6"/>
        <v>-879.9053653369282</v>
      </c>
      <c r="J75" s="28">
        <f t="shared" si="7"/>
        <v>-57.12277766393311</v>
      </c>
      <c r="K75" s="28">
        <f t="shared" si="8"/>
        <v>935.11434839727</v>
      </c>
      <c r="L75" s="28">
        <f t="shared" si="9"/>
        <v>289.2367382816993</v>
      </c>
    </row>
    <row r="76" spans="1:12" ht="12.75">
      <c r="A76" s="28">
        <v>59</v>
      </c>
      <c r="B76" s="28">
        <f t="shared" si="12"/>
        <v>1.18</v>
      </c>
      <c r="C76" s="28">
        <f t="shared" si="10"/>
        <v>935.11434839727</v>
      </c>
      <c r="D76" s="28">
        <f t="shared" si="3"/>
        <v>289.2367382816993</v>
      </c>
      <c r="E76" s="28">
        <f t="shared" si="11"/>
        <v>1589.4709641947986</v>
      </c>
      <c r="F76" s="28">
        <f t="shared" si="2"/>
        <v>-46.12326231012354</v>
      </c>
      <c r="G76" s="28">
        <f t="shared" si="4"/>
        <v>966.8580815931587</v>
      </c>
      <c r="H76" s="28">
        <f t="shared" si="5"/>
        <v>288.24413038315726</v>
      </c>
      <c r="I76" s="28">
        <f t="shared" si="6"/>
        <v>-926.5590178363782</v>
      </c>
      <c r="J76" s="28">
        <f t="shared" si="7"/>
        <v>-64.2648652000502</v>
      </c>
      <c r="K76" s="28">
        <f t="shared" si="8"/>
        <v>948.0227455446136</v>
      </c>
      <c r="L76" s="28">
        <f t="shared" si="9"/>
        <v>288.1602328034686</v>
      </c>
    </row>
    <row r="77" spans="1:12" ht="12.75">
      <c r="A77" s="28">
        <v>60</v>
      </c>
      <c r="B77" s="28">
        <f t="shared" si="12"/>
        <v>1.2</v>
      </c>
      <c r="C77" s="28">
        <f t="shared" si="10"/>
        <v>948.0227455446136</v>
      </c>
      <c r="D77" s="28">
        <f t="shared" si="3"/>
        <v>288.1602328034686</v>
      </c>
      <c r="E77" s="28">
        <f t="shared" si="11"/>
        <v>1584.8188776097634</v>
      </c>
      <c r="F77" s="28">
        <f t="shared" si="2"/>
        <v>-53.0807642806507</v>
      </c>
      <c r="G77" s="28">
        <f t="shared" si="4"/>
        <v>979.6685401398781</v>
      </c>
      <c r="H77" s="28">
        <f t="shared" si="5"/>
        <v>287.0319805303318</v>
      </c>
      <c r="I77" s="28">
        <f t="shared" si="6"/>
        <v>-972.0233623800704</v>
      </c>
      <c r="J77" s="28">
        <f t="shared" si="7"/>
        <v>-71.03964395021363</v>
      </c>
      <c r="K77" s="28">
        <f t="shared" si="8"/>
        <v>960.5307467785204</v>
      </c>
      <c r="L77" s="28">
        <f t="shared" si="9"/>
        <v>286.94682242374074</v>
      </c>
    </row>
    <row r="78" spans="1:12" ht="12.75">
      <c r="A78" s="28">
        <v>61</v>
      </c>
      <c r="B78" s="28">
        <f t="shared" si="12"/>
        <v>1.22</v>
      </c>
      <c r="C78" s="28">
        <f t="shared" si="10"/>
        <v>960.5307467785204</v>
      </c>
      <c r="D78" s="28">
        <f t="shared" si="3"/>
        <v>286.94682242374074</v>
      </c>
      <c r="E78" s="28">
        <f t="shared" si="11"/>
        <v>1579.6820587120997</v>
      </c>
      <c r="F78" s="28">
        <f t="shared" si="2"/>
        <v>-59.68732530839871</v>
      </c>
      <c r="G78" s="28">
        <f t="shared" si="4"/>
        <v>992.0692085526209</v>
      </c>
      <c r="H78" s="28">
        <f t="shared" si="5"/>
        <v>285.6899545472238</v>
      </c>
      <c r="I78" s="28">
        <f t="shared" si="6"/>
        <v>-1016.2281359796054</v>
      </c>
      <c r="J78" s="28">
        <f t="shared" si="7"/>
        <v>-77.44632975945832</v>
      </c>
      <c r="K78" s="28">
        <f t="shared" si="8"/>
        <v>972.6418155017366</v>
      </c>
      <c r="L78" s="28">
        <f t="shared" si="9"/>
        <v>285.6036594324061</v>
      </c>
    </row>
    <row r="79" spans="1:12" ht="12.75">
      <c r="A79" s="28">
        <v>62</v>
      </c>
      <c r="B79" s="28">
        <f t="shared" si="12"/>
        <v>1.24</v>
      </c>
      <c r="C79" s="28">
        <f t="shared" si="10"/>
        <v>972.6418155017366</v>
      </c>
      <c r="D79" s="28">
        <f t="shared" si="3"/>
        <v>285.6036594324061</v>
      </c>
      <c r="E79" s="28">
        <f t="shared" si="11"/>
        <v>1574.0904730404136</v>
      </c>
      <c r="F79" s="28">
        <f t="shared" si="2"/>
        <v>-65.94225506491989</v>
      </c>
      <c r="G79" s="28">
        <f t="shared" si="4"/>
        <v>1004.0641441242507</v>
      </c>
      <c r="H79" s="28">
        <f t="shared" si="5"/>
        <v>284.2252004715994</v>
      </c>
      <c r="I79" s="28">
        <f t="shared" si="6"/>
        <v>-1059.1132142911135</v>
      </c>
      <c r="J79" s="28">
        <f t="shared" si="7"/>
        <v>-83.48602171451924</v>
      </c>
      <c r="K79" s="28">
        <f t="shared" si="8"/>
        <v>984.3602393710675</v>
      </c>
      <c r="L79" s="28">
        <f t="shared" si="9"/>
        <v>284.13789178290375</v>
      </c>
    </row>
    <row r="80" spans="1:12" ht="12.75">
      <c r="A80" s="28">
        <v>63</v>
      </c>
      <c r="B80" s="28">
        <f t="shared" si="12"/>
        <v>1.26</v>
      </c>
      <c r="C80" s="28">
        <f t="shared" si="10"/>
        <v>984.3602393710675</v>
      </c>
      <c r="D80" s="28">
        <f t="shared" si="3"/>
        <v>284.13789178290375</v>
      </c>
      <c r="E80" s="28">
        <f t="shared" si="11"/>
        <v>1568.073529583607</v>
      </c>
      <c r="F80" s="28">
        <f t="shared" si="2"/>
        <v>-71.8466443206448</v>
      </c>
      <c r="G80" s="28">
        <f t="shared" si="4"/>
        <v>1015.658216447379</v>
      </c>
      <c r="H80" s="28">
        <f t="shared" si="5"/>
        <v>282.64482799399536</v>
      </c>
      <c r="I80" s="28">
        <f t="shared" si="6"/>
        <v>-1100.6282133956938</v>
      </c>
      <c r="J80" s="28">
        <f t="shared" si="7"/>
        <v>-89.16153333847973</v>
      </c>
      <c r="K80" s="28">
        <f t="shared" si="8"/>
        <v>995.6910500669319</v>
      </c>
      <c r="L80" s="28">
        <f t="shared" si="9"/>
        <v>282.55662837280175</v>
      </c>
    </row>
    <row r="81" spans="1:12" ht="12.75">
      <c r="A81" s="28">
        <v>64</v>
      </c>
      <c r="B81" s="28">
        <f t="shared" si="12"/>
        <v>1.28</v>
      </c>
      <c r="C81" s="28">
        <f t="shared" si="10"/>
        <v>995.6910500669319</v>
      </c>
      <c r="D81" s="28">
        <f t="shared" si="3"/>
        <v>282.55662837280175</v>
      </c>
      <c r="E81" s="28">
        <f t="shared" si="11"/>
        <v>1561.660000255954</v>
      </c>
      <c r="F81" s="28">
        <f t="shared" si="2"/>
        <v>-77.40320350757575</v>
      </c>
      <c r="G81" s="28">
        <f t="shared" si="4"/>
        <v>1026.8570256858745</v>
      </c>
      <c r="H81" s="28">
        <f t="shared" si="5"/>
        <v>280.95587696644753</v>
      </c>
      <c r="I81" s="28">
        <f t="shared" si="6"/>
        <v>-1140.7320381466325</v>
      </c>
      <c r="J81" s="28">
        <f t="shared" si="7"/>
        <v>-94.47722372573365</v>
      </c>
      <c r="K81" s="28">
        <f t="shared" si="8"/>
        <v>1006.6399454724867</v>
      </c>
      <c r="L81" s="28">
        <f t="shared" si="9"/>
        <v>280.8669076114374</v>
      </c>
    </row>
    <row r="82" spans="1:12" ht="12.75">
      <c r="A82" s="28">
        <v>65</v>
      </c>
      <c r="B82" s="28">
        <f aca="true" t="shared" si="13" ref="B82:B113">$K$7+A82*$K$13</f>
        <v>1.3</v>
      </c>
      <c r="C82" s="28">
        <f t="shared" si="10"/>
        <v>1006.6399454724867</v>
      </c>
      <c r="D82" s="28">
        <f t="shared" si="3"/>
        <v>280.8669076114374</v>
      </c>
      <c r="E82" s="28">
        <f t="shared" si="11"/>
        <v>1554.8779505567177</v>
      </c>
      <c r="F82" s="28">
        <f aca="true" t="shared" si="14" ref="F82:F117">D82*(2-0.002*C82-0.001*D82)</f>
        <v>-82.61610169434358</v>
      </c>
      <c r="G82" s="28">
        <f t="shared" si="4"/>
        <v>1037.6668234747767</v>
      </c>
      <c r="H82" s="28">
        <f t="shared" si="5"/>
        <v>279.1652891693361</v>
      </c>
      <c r="I82" s="28">
        <f t="shared" si="6"/>
        <v>-1179.3923887264934</v>
      </c>
      <c r="J82" s="28">
        <f t="shared" si="7"/>
        <v>-99.43883081629693</v>
      </c>
      <c r="K82" s="28">
        <f t="shared" si="8"/>
        <v>1017.2132147144392</v>
      </c>
      <c r="L82" s="28">
        <f t="shared" si="9"/>
        <v>279.0756692478358</v>
      </c>
    </row>
    <row r="83" spans="1:12" ht="12.75">
      <c r="A83" s="28">
        <v>66</v>
      </c>
      <c r="B83" s="28">
        <f t="shared" si="13"/>
        <v>1.32</v>
      </c>
      <c r="C83" s="28">
        <f t="shared" si="10"/>
        <v>1017.2132147144392</v>
      </c>
      <c r="D83" s="28">
        <f t="shared" si="10"/>
        <v>279.0756692478358</v>
      </c>
      <c r="E83" s="28">
        <f t="shared" si="11"/>
        <v>1547.7546809144653</v>
      </c>
      <c r="F83" s="28">
        <f t="shared" si="14"/>
        <v>-87.4908079988051</v>
      </c>
      <c r="G83" s="28">
        <f t="shared" si="4"/>
        <v>1048.0944368899952</v>
      </c>
      <c r="H83" s="28">
        <f t="shared" si="5"/>
        <v>277.27988327211705</v>
      </c>
      <c r="I83" s="28">
        <f t="shared" si="6"/>
        <v>-1216.5852362256428</v>
      </c>
      <c r="J83" s="28">
        <f t="shared" si="7"/>
        <v>-104.05330868691996</v>
      </c>
      <c r="K83" s="28">
        <f t="shared" si="8"/>
        <v>1027.4176664301197</v>
      </c>
      <c r="L83" s="28">
        <f t="shared" si="9"/>
        <v>277.18972939350624</v>
      </c>
    </row>
    <row r="84" spans="1:12" ht="12.75">
      <c r="A84" s="28">
        <v>67</v>
      </c>
      <c r="B84" s="28">
        <f t="shared" si="13"/>
        <v>1.34</v>
      </c>
      <c r="C84" s="28">
        <f aca="true" t="shared" si="15" ref="C84:D117">K83</f>
        <v>1027.4176664301197</v>
      </c>
      <c r="D84" s="28">
        <f t="shared" si="15"/>
        <v>277.18972939350624</v>
      </c>
      <c r="E84" s="28">
        <f t="shared" si="11"/>
        <v>1540.31667814528</v>
      </c>
      <c r="F84" s="28">
        <f t="shared" si="14"/>
        <v>-92.03393715797786</v>
      </c>
      <c r="G84" s="28">
        <f t="shared" si="4"/>
        <v>1058.1471958403963</v>
      </c>
      <c r="H84" s="28">
        <f t="shared" si="5"/>
        <v>275.3063328911047</v>
      </c>
      <c r="I84" s="28">
        <f t="shared" si="6"/>
        <v>-1252.294277131856</v>
      </c>
      <c r="J84" s="28">
        <f t="shared" si="7"/>
        <v>-108.32867042384466</v>
      </c>
      <c r="K84" s="28">
        <f t="shared" si="8"/>
        <v>1037.260560543918</v>
      </c>
      <c r="L84" s="28">
        <f t="shared" si="9"/>
        <v>275.21575864224246</v>
      </c>
    </row>
    <row r="85" spans="1:12" ht="12.75">
      <c r="A85" s="28">
        <v>68</v>
      </c>
      <c r="B85" s="28">
        <f t="shared" si="13"/>
        <v>1.36</v>
      </c>
      <c r="C85" s="28">
        <f t="shared" si="15"/>
        <v>1037.260560543918</v>
      </c>
      <c r="D85" s="28">
        <f t="shared" si="15"/>
        <v>275.21575864224246</v>
      </c>
      <c r="E85" s="28">
        <f t="shared" si="11"/>
        <v>1532.5895764014679</v>
      </c>
      <c r="F85" s="28">
        <f t="shared" si="14"/>
        <v>-96.25310068008426</v>
      </c>
      <c r="G85" s="28">
        <f aca="true" t="shared" si="16" ref="G85:G117">C85+($K$13/24)*(55*E85-59*E84+37*E83-9*E82)</f>
        <v>1067.8328641525297</v>
      </c>
      <c r="H85" s="28">
        <f aca="true" t="shared" si="17" ref="H85:H117">D85+($K$13/24)*(55*F85-59*F84+37*F83-9*F82)</f>
        <v>273.25114762075026</v>
      </c>
      <c r="I85" s="28">
        <f aca="true" t="shared" si="18" ref="I85:I117">G85*(3-0.003*C85-0.004*H85)</f>
        <v>-1286.5103756439482</v>
      </c>
      <c r="J85" s="28">
        <f aca="true" t="shared" si="19" ref="J85:J117">H85*(2-0.002*G85-0.001*D85)</f>
        <v>-112.27383784447052</v>
      </c>
      <c r="K85" s="28">
        <f aca="true" t="shared" si="20" ref="K85:K117">C85+($K$13/24)*(9*I85+19*E85-5*E84+E83)</f>
        <v>1046.749543761435</v>
      </c>
      <c r="L85" s="28">
        <f aca="true" t="shared" si="21" ref="L85:L117">D85+($K$13/24)*(9*J85+19*F85-5*F84+F83)</f>
        <v>273.16026316246683</v>
      </c>
    </row>
    <row r="86" spans="1:12" ht="12.75">
      <c r="A86" s="28">
        <v>69</v>
      </c>
      <c r="B86" s="28">
        <f t="shared" si="13"/>
        <v>1.3800000000000001</v>
      </c>
      <c r="C86" s="28">
        <f t="shared" si="15"/>
        <v>1046.749543761435</v>
      </c>
      <c r="D86" s="28">
        <f t="shared" si="15"/>
        <v>273.16026316246683</v>
      </c>
      <c r="E86" s="28">
        <f t="shared" si="11"/>
        <v>1524.5981269513356</v>
      </c>
      <c r="F86" s="28">
        <f t="shared" si="14"/>
        <v>-100.15676472418578</v>
      </c>
      <c r="G86" s="28">
        <f t="shared" si="16"/>
        <v>1077.15957454292</v>
      </c>
      <c r="H86" s="28">
        <f t="shared" si="17"/>
        <v>271.12065689366585</v>
      </c>
      <c r="I86" s="28">
        <f t="shared" si="18"/>
        <v>-1319.2310017219413</v>
      </c>
      <c r="J86" s="28">
        <f t="shared" si="19"/>
        <v>-115.89849905727907</v>
      </c>
      <c r="K86" s="28">
        <f t="shared" si="20"/>
        <v>1055.8925889220316</v>
      </c>
      <c r="L86" s="28">
        <f t="shared" si="21"/>
        <v>271.02956861660635</v>
      </c>
    </row>
    <row r="87" spans="1:12" ht="12.75">
      <c r="A87" s="28">
        <v>70</v>
      </c>
      <c r="B87" s="28">
        <f t="shared" si="13"/>
        <v>1.4000000000000001</v>
      </c>
      <c r="C87" s="28">
        <f t="shared" si="15"/>
        <v>1055.8925889220316</v>
      </c>
      <c r="D87" s="28">
        <f t="shared" si="15"/>
        <v>271.02956861660635</v>
      </c>
      <c r="E87" s="28">
        <f t="shared" si="11"/>
        <v>1516.3661761093463</v>
      </c>
      <c r="F87" s="28">
        <f t="shared" si="14"/>
        <v>-103.75411559331083</v>
      </c>
      <c r="G87" s="28">
        <f t="shared" si="16"/>
        <v>1086.1357676048915</v>
      </c>
      <c r="H87" s="28">
        <f t="shared" si="17"/>
        <v>268.92099650856767</v>
      </c>
      <c r="I87" s="28">
        <f t="shared" si="18"/>
        <v>-1350.4596717883883</v>
      </c>
      <c r="J87" s="28">
        <f t="shared" si="19"/>
        <v>-119.21297459434065</v>
      </c>
      <c r="K87" s="28">
        <f t="shared" si="20"/>
        <v>1064.697938290054</v>
      </c>
      <c r="L87" s="28">
        <f t="shared" si="21"/>
        <v>268.82980674603874</v>
      </c>
    </row>
    <row r="88" spans="1:12" ht="12.75">
      <c r="A88" s="28">
        <v>71</v>
      </c>
      <c r="B88" s="28">
        <f t="shared" si="13"/>
        <v>1.42</v>
      </c>
      <c r="C88" s="28">
        <f t="shared" si="15"/>
        <v>1064.697938290054</v>
      </c>
      <c r="D88" s="28">
        <f t="shared" si="15"/>
        <v>268.82980674603874</v>
      </c>
      <c r="E88" s="28">
        <f t="shared" si="11"/>
        <v>1507.9166506276301</v>
      </c>
      <c r="F88" s="28">
        <f t="shared" si="14"/>
        <v>-107.0549334898773</v>
      </c>
      <c r="G88" s="28">
        <f t="shared" si="16"/>
        <v>1094.7701348764326</v>
      </c>
      <c r="H88" s="28">
        <f t="shared" si="17"/>
        <v>266.65809765386206</v>
      </c>
      <c r="I88" s="28">
        <f t="shared" si="18"/>
        <v>-1380.2053980217347</v>
      </c>
      <c r="J88" s="28">
        <f t="shared" si="19"/>
        <v>-122.228092620653</v>
      </c>
      <c r="K88" s="28">
        <f t="shared" si="20"/>
        <v>1073.1740508118323</v>
      </c>
      <c r="L88" s="28">
        <f t="shared" si="21"/>
        <v>266.5669044488294</v>
      </c>
    </row>
    <row r="89" spans="1:12" ht="12.75">
      <c r="A89" s="28">
        <v>72</v>
      </c>
      <c r="B89" s="28">
        <f t="shared" si="13"/>
        <v>1.44</v>
      </c>
      <c r="C89" s="28">
        <f t="shared" si="15"/>
        <v>1073.1740508118323</v>
      </c>
      <c r="D89" s="28">
        <f t="shared" si="15"/>
        <v>266.5669044488294</v>
      </c>
      <c r="E89" s="28">
        <f t="shared" si="11"/>
        <v>1499.271549862558</v>
      </c>
      <c r="F89" s="28">
        <f t="shared" si="14"/>
        <v>-110.06947496921437</v>
      </c>
      <c r="G89" s="28">
        <f t="shared" si="16"/>
        <v>1103.0715660025776</v>
      </c>
      <c r="H89" s="28">
        <f t="shared" si="17"/>
        <v>264.33767824729705</v>
      </c>
      <c r="I89" s="28">
        <f t="shared" si="18"/>
        <v>-1408.482151250206</v>
      </c>
      <c r="J89" s="28">
        <f t="shared" si="19"/>
        <v>-124.95507352044145</v>
      </c>
      <c r="K89" s="28">
        <f t="shared" si="20"/>
        <v>1081.3295533194223</v>
      </c>
      <c r="L89" s="28">
        <f t="shared" si="21"/>
        <v>264.24657517029357</v>
      </c>
    </row>
    <row r="90" spans="1:12" ht="12.75">
      <c r="A90" s="28">
        <v>73</v>
      </c>
      <c r="B90" s="28">
        <f t="shared" si="13"/>
        <v>1.46</v>
      </c>
      <c r="C90" s="28">
        <f t="shared" si="15"/>
        <v>1081.3295533194223</v>
      </c>
      <c r="D90" s="28">
        <f t="shared" si="15"/>
        <v>264.24657517029357</v>
      </c>
      <c r="E90" s="28">
        <f t="shared" si="11"/>
        <v>1490.451944042158</v>
      </c>
      <c r="F90" s="28">
        <f t="shared" si="14"/>
        <v>-112.80836433880384</v>
      </c>
      <c r="G90" s="28">
        <f t="shared" si="16"/>
        <v>1111.0490999599772</v>
      </c>
      <c r="H90" s="28">
        <f t="shared" si="17"/>
        <v>261.96523640843003</v>
      </c>
      <c r="I90" s="28">
        <f t="shared" si="18"/>
        <v>-1435.308341576629</v>
      </c>
      <c r="J90" s="28">
        <f t="shared" si="19"/>
        <v>-127.40542398252151</v>
      </c>
      <c r="K90" s="28">
        <f t="shared" si="20"/>
        <v>1089.173195622694</v>
      </c>
      <c r="L90" s="28">
        <f t="shared" si="21"/>
        <v>261.8743124228571</v>
      </c>
    </row>
    <row r="91" spans="1:12" ht="12.75">
      <c r="A91" s="28">
        <v>74</v>
      </c>
      <c r="B91" s="28">
        <f t="shared" si="13"/>
        <v>1.48</v>
      </c>
      <c r="C91" s="28">
        <f t="shared" si="15"/>
        <v>1089.173195622694</v>
      </c>
      <c r="D91" s="28">
        <f t="shared" si="15"/>
        <v>261.8743124228571</v>
      </c>
      <c r="E91" s="28">
        <f t="shared" si="11"/>
        <v>1481.4779779798819</v>
      </c>
      <c r="F91" s="28">
        <f t="shared" si="14"/>
        <v>-115.28249408742799</v>
      </c>
      <c r="G91" s="28">
        <f t="shared" si="16"/>
        <v>1118.7118802724208</v>
      </c>
      <c r="H91" s="28">
        <f t="shared" si="17"/>
        <v>259.54604588013115</v>
      </c>
      <c r="I91" s="28">
        <f t="shared" si="18"/>
        <v>-1460.7063200502275</v>
      </c>
      <c r="J91" s="28">
        <f t="shared" si="19"/>
        <v>-129.59084055433536</v>
      </c>
      <c r="K91" s="28">
        <f t="shared" si="20"/>
        <v>1096.7138093983754</v>
      </c>
      <c r="L91" s="28">
        <f t="shared" si="21"/>
        <v>259.4553852512526</v>
      </c>
    </row>
    <row r="92" spans="1:12" ht="12.75">
      <c r="A92" s="28">
        <v>75</v>
      </c>
      <c r="B92" s="28">
        <f t="shared" si="13"/>
        <v>1.5</v>
      </c>
      <c r="C92" s="28">
        <f t="shared" si="15"/>
        <v>1096.7138093983754</v>
      </c>
      <c r="D92" s="28">
        <f t="shared" si="15"/>
        <v>259.4553852512526</v>
      </c>
      <c r="E92" s="28">
        <f t="shared" si="11"/>
        <v>1472.3688796060944</v>
      </c>
      <c r="F92" s="28">
        <f t="shared" si="14"/>
        <v>-117.50293428901936</v>
      </c>
      <c r="G92" s="28">
        <f t="shared" si="16"/>
        <v>1126.0691141136413</v>
      </c>
      <c r="H92" s="28">
        <f t="shared" si="17"/>
        <v>257.0851532174604</v>
      </c>
      <c r="I92" s="28">
        <f t="shared" si="18"/>
        <v>-1484.7019039567738</v>
      </c>
      <c r="J92" s="28">
        <f t="shared" si="19"/>
        <v>-131.5231225062034</v>
      </c>
      <c r="K92" s="28">
        <f t="shared" si="20"/>
        <v>1103.9602707575816</v>
      </c>
      <c r="L92" s="28">
        <f t="shared" si="21"/>
        <v>256.9948354612952</v>
      </c>
    </row>
    <row r="93" spans="1:12" ht="12.75">
      <c r="A93" s="28">
        <v>76</v>
      </c>
      <c r="B93" s="28">
        <f t="shared" si="13"/>
        <v>1.52</v>
      </c>
      <c r="C93" s="28">
        <f t="shared" si="15"/>
        <v>1103.9602707575816</v>
      </c>
      <c r="D93" s="28">
        <f t="shared" si="15"/>
        <v>256.9948354612952</v>
      </c>
      <c r="E93" s="28">
        <f t="shared" si="11"/>
        <v>1463.1429727192533</v>
      </c>
      <c r="F93" s="28">
        <f t="shared" si="14"/>
        <v>-119.48085080949106</v>
      </c>
      <c r="G93" s="28">
        <f t="shared" si="16"/>
        <v>1133.1300351673112</v>
      </c>
      <c r="H93" s="28">
        <f t="shared" si="17"/>
        <v>254.58737656658232</v>
      </c>
      <c r="I93" s="28">
        <f t="shared" si="18"/>
        <v>-1507.3239276268048</v>
      </c>
      <c r="J93" s="28">
        <f t="shared" si="19"/>
        <v>-133.21409374217686</v>
      </c>
      <c r="K93" s="28">
        <f t="shared" si="20"/>
        <v>1110.9214663517266</v>
      </c>
      <c r="L93" s="28">
        <f t="shared" si="21"/>
        <v>254.4974764348767</v>
      </c>
    </row>
    <row r="94" spans="1:12" ht="12.75">
      <c r="A94" s="28">
        <v>77</v>
      </c>
      <c r="B94" s="28">
        <f t="shared" si="13"/>
        <v>1.54</v>
      </c>
      <c r="C94" s="28">
        <f t="shared" si="15"/>
        <v>1110.9214663517266</v>
      </c>
      <c r="D94" s="28">
        <f t="shared" si="15"/>
        <v>254.4974764348767</v>
      </c>
      <c r="E94" s="28">
        <f t="shared" si="11"/>
        <v>1453.8176933928137</v>
      </c>
      <c r="F94" s="28">
        <f t="shared" si="14"/>
        <v>-121.22743204966164</v>
      </c>
      <c r="G94" s="28">
        <f t="shared" si="16"/>
        <v>1139.903870093206</v>
      </c>
      <c r="H94" s="28">
        <f t="shared" si="17"/>
        <v>252.05730586247813</v>
      </c>
      <c r="I94" s="28">
        <f t="shared" si="18"/>
        <v>-1528.603820063863</v>
      </c>
      <c r="J94" s="28">
        <f t="shared" si="19"/>
        <v>-134.6755334098298</v>
      </c>
      <c r="K94" s="28">
        <f t="shared" si="20"/>
        <v>1117.6062628599755</v>
      </c>
      <c r="L94" s="28">
        <f t="shared" si="21"/>
        <v>251.967893359982</v>
      </c>
    </row>
    <row r="95" spans="1:12" ht="12.75">
      <c r="A95" s="28">
        <v>78</v>
      </c>
      <c r="B95" s="28">
        <f t="shared" si="13"/>
        <v>1.56</v>
      </c>
      <c r="C95" s="28">
        <f t="shared" si="15"/>
        <v>1117.6062628599755</v>
      </c>
      <c r="D95" s="28">
        <f t="shared" si="15"/>
        <v>251.967893359982</v>
      </c>
      <c r="E95" s="28">
        <f t="shared" si="11"/>
        <v>1444.4096095103412</v>
      </c>
      <c r="F95" s="28">
        <f t="shared" si="14"/>
        <v>-122.75382388180388</v>
      </c>
      <c r="G95" s="28">
        <f t="shared" si="16"/>
        <v>1146.3998084325174</v>
      </c>
      <c r="H95" s="28">
        <f t="shared" si="17"/>
        <v>249.49930428171604</v>
      </c>
      <c r="I95" s="28">
        <f t="shared" si="18"/>
        <v>-1548.575210169843</v>
      </c>
      <c r="J95" s="28">
        <f t="shared" si="19"/>
        <v>-135.91911479642428</v>
      </c>
      <c r="K95" s="28">
        <f t="shared" si="20"/>
        <v>1124.023479689078</v>
      </c>
      <c r="L95" s="28">
        <f t="shared" si="21"/>
        <v>249.41044471207928</v>
      </c>
    </row>
    <row r="96" spans="1:12" ht="12.75">
      <c r="A96" s="28">
        <v>79</v>
      </c>
      <c r="B96" s="28">
        <f t="shared" si="13"/>
        <v>1.58</v>
      </c>
      <c r="C96" s="28">
        <f t="shared" si="15"/>
        <v>1124.023479689078</v>
      </c>
      <c r="D96" s="28">
        <f t="shared" si="15"/>
        <v>249.41044471207928</v>
      </c>
      <c r="E96" s="28">
        <f t="shared" si="11"/>
        <v>1434.9344429391704</v>
      </c>
      <c r="F96" s="28">
        <f t="shared" si="14"/>
        <v>-124.07107237946212</v>
      </c>
      <c r="G96" s="28">
        <f t="shared" si="16"/>
        <v>1152.6269757737489</v>
      </c>
      <c r="H96" s="28">
        <f t="shared" si="17"/>
        <v>246.91751079508256</v>
      </c>
      <c r="I96" s="28">
        <f t="shared" si="18"/>
        <v>-1567.2735598901488</v>
      </c>
      <c r="J96" s="28">
        <f t="shared" si="19"/>
        <v>-136.95635205107206</v>
      </c>
      <c r="K96" s="28">
        <f t="shared" si="20"/>
        <v>1130.1818647079729</v>
      </c>
      <c r="L96" s="28">
        <f t="shared" si="21"/>
        <v>246.8292648318209</v>
      </c>
    </row>
    <row r="97" spans="1:12" ht="12.75">
      <c r="A97" s="28">
        <v>80</v>
      </c>
      <c r="B97" s="28">
        <f t="shared" si="13"/>
        <v>1.6</v>
      </c>
      <c r="C97" s="28">
        <f t="shared" si="15"/>
        <v>1130.1818647079729</v>
      </c>
      <c r="D97" s="28">
        <f t="shared" si="15"/>
        <v>246.8292648318209</v>
      </c>
      <c r="E97" s="28">
        <f t="shared" si="11"/>
        <v>1425.4070938914176</v>
      </c>
      <c r="F97" s="28">
        <f t="shared" si="14"/>
        <v>-125.1900738980262</v>
      </c>
      <c r="G97" s="28">
        <f t="shared" si="16"/>
        <v>1158.594409992943</v>
      </c>
      <c r="H97" s="28">
        <f t="shared" si="17"/>
        <v>244.31584367416843</v>
      </c>
      <c r="I97" s="28">
        <f t="shared" si="18"/>
        <v>-1584.7358252137503</v>
      </c>
      <c r="J97" s="28">
        <f t="shared" si="19"/>
        <v>-137.79855423972677</v>
      </c>
      <c r="K97" s="28">
        <f t="shared" si="20"/>
        <v>1136.090072834496</v>
      </c>
      <c r="L97" s="28">
        <f t="shared" si="21"/>
        <v>244.22826745331713</v>
      </c>
    </row>
    <row r="98" spans="1:12" ht="12.75">
      <c r="A98" s="28">
        <v>81</v>
      </c>
      <c r="B98" s="28">
        <f t="shared" si="13"/>
        <v>1.62</v>
      </c>
      <c r="C98" s="28">
        <f t="shared" si="15"/>
        <v>1136.090072834496</v>
      </c>
      <c r="D98" s="28">
        <f t="shared" si="15"/>
        <v>244.22826745331713</v>
      </c>
      <c r="E98" s="28">
        <f t="shared" si="11"/>
        <v>1415.841667059501</v>
      </c>
      <c r="F98" s="28">
        <f t="shared" si="14"/>
        <v>-126.12153203517842</v>
      </c>
      <c r="G98" s="28">
        <f t="shared" si="16"/>
        <v>1164.3110403776918</v>
      </c>
      <c r="H98" s="28">
        <f t="shared" si="17"/>
        <v>241.69800481577118</v>
      </c>
      <c r="I98" s="28">
        <f t="shared" si="18"/>
        <v>-1601.000144638075</v>
      </c>
      <c r="J98" s="28">
        <f t="shared" si="19"/>
        <v>-138.45678622006284</v>
      </c>
      <c r="K98" s="28">
        <f t="shared" si="20"/>
        <v>1141.7566472893875</v>
      </c>
      <c r="L98" s="28">
        <f t="shared" si="21"/>
        <v>241.61115004703524</v>
      </c>
    </row>
    <row r="99" spans="1:12" ht="12.75">
      <c r="A99" s="28">
        <v>82</v>
      </c>
      <c r="B99" s="28">
        <f t="shared" si="13"/>
        <v>1.6400000000000001</v>
      </c>
      <c r="C99" s="28">
        <f t="shared" si="15"/>
        <v>1141.7566472893875</v>
      </c>
      <c r="D99" s="28">
        <f t="shared" si="15"/>
        <v>241.61115004703524</v>
      </c>
      <c r="E99" s="28">
        <f t="shared" si="11"/>
        <v>1406.2514991510666</v>
      </c>
      <c r="F99" s="28">
        <f t="shared" si="14"/>
        <v>-126.87592098385265</v>
      </c>
      <c r="G99" s="28">
        <f t="shared" si="16"/>
        <v>1169.7856694429943</v>
      </c>
      <c r="H99" s="28">
        <f t="shared" si="17"/>
        <v>239.0674847579951</v>
      </c>
      <c r="I99" s="28">
        <f t="shared" si="18"/>
        <v>-1616.1055544409685</v>
      </c>
      <c r="J99" s="28">
        <f t="shared" si="19"/>
        <v>-138.9418358146093</v>
      </c>
      <c r="K99" s="28">
        <f t="shared" si="20"/>
        <v>1147.1900033331337</v>
      </c>
      <c r="L99" s="28">
        <f t="shared" si="21"/>
        <v>238.98139885141288</v>
      </c>
    </row>
    <row r="100" spans="1:12" ht="12.75">
      <c r="A100" s="28">
        <v>83</v>
      </c>
      <c r="B100" s="28">
        <f t="shared" si="13"/>
        <v>1.6600000000000001</v>
      </c>
      <c r="C100" s="28">
        <f t="shared" si="15"/>
        <v>1147.1900033331337</v>
      </c>
      <c r="D100" s="28">
        <f t="shared" si="15"/>
        <v>238.98139885141288</v>
      </c>
      <c r="E100" s="28">
        <f t="shared" si="11"/>
        <v>1396.6491874848057</v>
      </c>
      <c r="F100" s="28">
        <f t="shared" si="14"/>
        <v>-127.46345478397092</v>
      </c>
      <c r="G100" s="28">
        <f t="shared" si="16"/>
        <v>1175.0269572480756</v>
      </c>
      <c r="H100" s="28">
        <f t="shared" si="17"/>
        <v>236.42756827200415</v>
      </c>
      <c r="I100" s="28">
        <f t="shared" si="18"/>
        <v>-1630.0917298864579</v>
      </c>
      <c r="J100" s="28">
        <f t="shared" si="19"/>
        <v>-139.26418676110256</v>
      </c>
      <c r="K100" s="28">
        <f t="shared" si="20"/>
        <v>1152.3984143035816</v>
      </c>
      <c r="L100" s="28">
        <f t="shared" si="21"/>
        <v>236.3422944773618</v>
      </c>
    </row>
    <row r="101" spans="1:12" ht="12.75">
      <c r="A101" s="28">
        <v>84</v>
      </c>
      <c r="B101" s="28">
        <f t="shared" si="13"/>
        <v>1.68</v>
      </c>
      <c r="C101" s="28">
        <f t="shared" si="15"/>
        <v>1152.3984143035816</v>
      </c>
      <c r="D101" s="28">
        <f t="shared" si="15"/>
        <v>236.3422944773618</v>
      </c>
      <c r="E101" s="28">
        <f aca="true" t="shared" si="22" ref="E101:E117">(2*C101/B101)+B101*B101*EXP(B101)</f>
        <v>1387.0466193438251</v>
      </c>
      <c r="F101" s="28">
        <f t="shared" si="14"/>
        <v>-127.89406198126419</v>
      </c>
      <c r="G101" s="28">
        <f t="shared" si="16"/>
        <v>1180.0434080263822</v>
      </c>
      <c r="H101" s="28">
        <f t="shared" si="17"/>
        <v>233.7813404233608</v>
      </c>
      <c r="I101" s="28">
        <f t="shared" si="18"/>
        <v>-1642.998751322479</v>
      </c>
      <c r="J101" s="28">
        <f t="shared" si="19"/>
        <v>-139.43399692724572</v>
      </c>
      <c r="K101" s="28">
        <f t="shared" si="20"/>
        <v>1157.3899997763795</v>
      </c>
      <c r="L101" s="28">
        <f t="shared" si="21"/>
        <v>233.69691797981744</v>
      </c>
    </row>
    <row r="102" spans="1:12" ht="12.75">
      <c r="A102" s="28">
        <v>85</v>
      </c>
      <c r="B102" s="28">
        <f t="shared" si="13"/>
        <v>1.7</v>
      </c>
      <c r="C102" s="28">
        <f t="shared" si="15"/>
        <v>1157.3899997763795</v>
      </c>
      <c r="D102" s="28">
        <f t="shared" si="15"/>
        <v>233.69691797981744</v>
      </c>
      <c r="E102" s="28">
        <f t="shared" si="22"/>
        <v>1377.4550018166556</v>
      </c>
      <c r="F102" s="28">
        <f t="shared" si="14"/>
        <v>-128.17736521043358</v>
      </c>
      <c r="G102" s="28">
        <f t="shared" si="16"/>
        <v>1184.84335894572</v>
      </c>
      <c r="H102" s="28">
        <f t="shared" si="17"/>
        <v>231.13169300662452</v>
      </c>
      <c r="I102" s="28">
        <f t="shared" si="18"/>
        <v>-1654.8668940016548</v>
      </c>
      <c r="J102" s="28">
        <f t="shared" si="19"/>
        <v>-139.46108129141632</v>
      </c>
      <c r="K102" s="28">
        <f t="shared" si="20"/>
        <v>1162.1727156757688</v>
      </c>
      <c r="L102" s="28">
        <f t="shared" si="21"/>
        <v>231.04815730023523</v>
      </c>
    </row>
    <row r="103" spans="1:12" ht="12.75">
      <c r="A103" s="28">
        <v>86</v>
      </c>
      <c r="B103" s="28">
        <f t="shared" si="13"/>
        <v>1.72</v>
      </c>
      <c r="C103" s="28">
        <f t="shared" si="15"/>
        <v>1162.1727156757688</v>
      </c>
      <c r="D103" s="28">
        <f t="shared" si="15"/>
        <v>231.04815730023523</v>
      </c>
      <c r="E103" s="28">
        <f t="shared" si="22"/>
        <v>1367.884891887515</v>
      </c>
      <c r="F103" s="28">
        <f t="shared" si="14"/>
        <v>-128.32266523435698</v>
      </c>
      <c r="G103" s="28">
        <f t="shared" si="16"/>
        <v>1189.434970821593</v>
      </c>
      <c r="H103" s="28">
        <f t="shared" si="17"/>
        <v>228.48133126629764</v>
      </c>
      <c r="I103" s="28">
        <f t="shared" si="18"/>
        <v>-1665.7364403656297</v>
      </c>
      <c r="J103" s="28">
        <f t="shared" si="19"/>
        <v>-139.35489921000232</v>
      </c>
      <c r="K103" s="28">
        <f t="shared" si="20"/>
        <v>1166.754346169796</v>
      </c>
      <c r="L103" s="28">
        <f t="shared" si="21"/>
        <v>228.39871399334197</v>
      </c>
    </row>
    <row r="104" spans="1:12" ht="12.75">
      <c r="A104" s="28">
        <v>87</v>
      </c>
      <c r="B104" s="28">
        <f t="shared" si="13"/>
        <v>1.74</v>
      </c>
      <c r="C104" s="28">
        <f t="shared" si="15"/>
        <v>1166.754346169796</v>
      </c>
      <c r="D104" s="28">
        <f t="shared" si="15"/>
        <v>228.39871399334197</v>
      </c>
      <c r="E104" s="28">
        <f t="shared" si="22"/>
        <v>1358.346226566937</v>
      </c>
      <c r="F104" s="28">
        <f t="shared" si="14"/>
        <v>-128.33892898977638</v>
      </c>
      <c r="G104" s="28">
        <f t="shared" si="16"/>
        <v>1193.8262206139127</v>
      </c>
      <c r="H104" s="28">
        <f t="shared" si="17"/>
        <v>225.8327808262042</v>
      </c>
      <c r="I104" s="28">
        <f t="shared" si="18"/>
        <v>-1675.6475134744048</v>
      </c>
      <c r="J104" s="28">
        <f t="shared" si="19"/>
        <v>-139.12454551479183</v>
      </c>
      <c r="K104" s="28">
        <f t="shared" si="20"/>
        <v>1171.1424971913636</v>
      </c>
      <c r="L104" s="28">
        <f t="shared" si="21"/>
        <v>225.75111016044403</v>
      </c>
    </row>
    <row r="105" spans="1:12" ht="12.75">
      <c r="A105" s="28">
        <v>88</v>
      </c>
      <c r="B105" s="28">
        <f t="shared" si="13"/>
        <v>1.76</v>
      </c>
      <c r="C105" s="28">
        <f t="shared" si="15"/>
        <v>1171.1424971913636</v>
      </c>
      <c r="D105" s="28">
        <f t="shared" si="15"/>
        <v>225.75111016044403</v>
      </c>
      <c r="E105" s="28">
        <f t="shared" si="22"/>
        <v>1348.8483528812692</v>
      </c>
      <c r="F105" s="28">
        <f t="shared" si="14"/>
        <v>-128.234781211835</v>
      </c>
      <c r="G105" s="28">
        <f t="shared" si="16"/>
        <v>1198.024895545121</v>
      </c>
      <c r="H105" s="28">
        <f t="shared" si="17"/>
        <v>223.18839475791785</v>
      </c>
      <c r="I105" s="28">
        <f t="shared" si="18"/>
        <v>-1684.6399302299947</v>
      </c>
      <c r="J105" s="28">
        <f t="shared" si="19"/>
        <v>-138.77874500916718</v>
      </c>
      <c r="K105" s="28">
        <f t="shared" si="20"/>
        <v>1175.3445914344695</v>
      </c>
      <c r="L105" s="28">
        <f t="shared" si="21"/>
        <v>223.10769552011666</v>
      </c>
    </row>
    <row r="106" spans="1:12" ht="12.75">
      <c r="A106" s="28">
        <v>89</v>
      </c>
      <c r="B106" s="28">
        <f t="shared" si="13"/>
        <v>1.78</v>
      </c>
      <c r="C106" s="28">
        <f t="shared" si="15"/>
        <v>1175.3445914344695</v>
      </c>
      <c r="D106" s="28">
        <f t="shared" si="15"/>
        <v>223.10769552011666</v>
      </c>
      <c r="E106" s="28">
        <f t="shared" si="22"/>
        <v>1339.4000575648322</v>
      </c>
      <c r="F106" s="28">
        <f t="shared" si="14"/>
        <v>-128.01849923401886</v>
      </c>
      <c r="G106" s="28">
        <f t="shared" si="16"/>
        <v>1202.0385886861861</v>
      </c>
      <c r="H106" s="28">
        <f t="shared" si="17"/>
        <v>220.55036072687892</v>
      </c>
      <c r="I106" s="28">
        <f t="shared" si="18"/>
        <v>-1692.7530730344042</v>
      </c>
      <c r="J106" s="28">
        <f t="shared" si="19"/>
        <v>-138.32584995888016</v>
      </c>
      <c r="K106" s="28">
        <f t="shared" si="20"/>
        <v>1179.3678646832884</v>
      </c>
      <c r="L106" s="28">
        <f t="shared" si="21"/>
        <v>220.47065455511094</v>
      </c>
    </row>
    <row r="107" spans="1:12" ht="12.75">
      <c r="A107" s="28">
        <v>90</v>
      </c>
      <c r="B107" s="28">
        <f t="shared" si="13"/>
        <v>1.8</v>
      </c>
      <c r="C107" s="28">
        <f t="shared" si="15"/>
        <v>1179.3678646832884</v>
      </c>
      <c r="D107" s="28">
        <f t="shared" si="15"/>
        <v>220.47065455511094</v>
      </c>
      <c r="E107" s="28">
        <f t="shared" si="22"/>
        <v>1330.009596321685</v>
      </c>
      <c r="F107" s="28">
        <f t="shared" si="14"/>
        <v>-127.69801058571336</v>
      </c>
      <c r="G107" s="28">
        <f t="shared" si="16"/>
        <v>1205.8746958656818</v>
      </c>
      <c r="H107" s="28">
        <f t="shared" si="17"/>
        <v>217.92070816233007</v>
      </c>
      <c r="I107" s="28">
        <f t="shared" si="18"/>
        <v>-1700.025778531447</v>
      </c>
      <c r="J107" s="28">
        <f t="shared" si="19"/>
        <v>-137.77384020116966</v>
      </c>
      <c r="K107" s="28">
        <f t="shared" si="20"/>
        <v>1183.219363340277</v>
      </c>
      <c r="L107" s="28">
        <f t="shared" si="21"/>
        <v>217.8420136817936</v>
      </c>
    </row>
    <row r="108" spans="1:12" ht="12.75">
      <c r="A108" s="28">
        <v>91</v>
      </c>
      <c r="B108" s="28">
        <f t="shared" si="13"/>
        <v>1.82</v>
      </c>
      <c r="C108" s="28">
        <f t="shared" si="15"/>
        <v>1183.219363340277</v>
      </c>
      <c r="D108" s="28">
        <f t="shared" si="15"/>
        <v>217.8420136817936</v>
      </c>
      <c r="E108" s="28">
        <f t="shared" si="22"/>
        <v>1320.684722545083</v>
      </c>
      <c r="F108" s="28">
        <f t="shared" si="14"/>
        <v>-127.280893036023</v>
      </c>
      <c r="G108" s="28">
        <f t="shared" si="16"/>
        <v>1209.5404137660832</v>
      </c>
      <c r="H108" s="28">
        <f t="shared" si="17"/>
        <v>215.30131540414664</v>
      </c>
      <c r="I108" s="28">
        <f t="shared" si="18"/>
        <v>-1706.496242106925</v>
      </c>
      <c r="J108" s="28">
        <f t="shared" si="19"/>
        <v>-137.130325524312</v>
      </c>
      <c r="K108" s="28">
        <f t="shared" si="20"/>
        <v>1186.905943028069</v>
      </c>
      <c r="L108" s="28">
        <f t="shared" si="21"/>
        <v>215.22364839536968</v>
      </c>
    </row>
    <row r="109" spans="1:12" ht="12.75">
      <c r="A109" s="28">
        <v>92</v>
      </c>
      <c r="B109" s="28">
        <f t="shared" si="13"/>
        <v>1.84</v>
      </c>
      <c r="C109" s="28">
        <f t="shared" si="15"/>
        <v>1186.905943028069</v>
      </c>
      <c r="D109" s="28">
        <f t="shared" si="15"/>
        <v>215.22364839536968</v>
      </c>
      <c r="E109" s="28">
        <f t="shared" si="22"/>
        <v>1311.4327154018242</v>
      </c>
      <c r="F109" s="28">
        <f t="shared" si="14"/>
        <v>-126.77437675916998</v>
      </c>
      <c r="G109" s="28">
        <f t="shared" si="16"/>
        <v>1213.0427390803684</v>
      </c>
      <c r="H109" s="28">
        <f t="shared" si="17"/>
        <v>212.69391678604117</v>
      </c>
      <c r="I109" s="28">
        <f t="shared" si="18"/>
        <v>-1712.2019368589897</v>
      </c>
      <c r="J109" s="28">
        <f t="shared" si="19"/>
        <v>-136.40254999785327</v>
      </c>
      <c r="K109" s="28">
        <f t="shared" si="20"/>
        <v>1190.4342681484857</v>
      </c>
      <c r="L109" s="28">
        <f t="shared" si="21"/>
        <v>212.61729035052758</v>
      </c>
    </row>
    <row r="110" spans="1:12" ht="12.75">
      <c r="A110" s="28">
        <v>93</v>
      </c>
      <c r="B110" s="28">
        <f t="shared" si="13"/>
        <v>1.86</v>
      </c>
      <c r="C110" s="28">
        <f t="shared" si="15"/>
        <v>1190.4342681484857</v>
      </c>
      <c r="D110" s="28">
        <f t="shared" si="15"/>
        <v>212.61729035052758</v>
      </c>
      <c r="E110" s="28">
        <f t="shared" si="22"/>
        <v>1302.2604072059262</v>
      </c>
      <c r="F110" s="28">
        <f t="shared" si="14"/>
        <v>-126.18534832323414</v>
      </c>
      <c r="G110" s="28">
        <f t="shared" si="16"/>
        <v>1216.388468610895</v>
      </c>
      <c r="H110" s="28">
        <f t="shared" si="17"/>
        <v>210.10010962048736</v>
      </c>
      <c r="I110" s="28">
        <f t="shared" si="18"/>
        <v>-1717.1795457975022</v>
      </c>
      <c r="J110" s="28">
        <f t="shared" si="19"/>
        <v>-135.59739796137367</v>
      </c>
      <c r="K110" s="28">
        <f t="shared" si="20"/>
        <v>1193.8108122903782</v>
      </c>
      <c r="L110" s="28">
        <f t="shared" si="21"/>
        <v>210.02453434299926</v>
      </c>
    </row>
    <row r="111" spans="1:12" ht="12.75">
      <c r="A111" s="28">
        <v>94</v>
      </c>
      <c r="B111" s="28">
        <f t="shared" si="13"/>
        <v>1.8800000000000001</v>
      </c>
      <c r="C111" s="28">
        <f t="shared" si="15"/>
        <v>1193.8108122903782</v>
      </c>
      <c r="D111" s="28">
        <f t="shared" si="15"/>
        <v>210.02453434299926</v>
      </c>
      <c r="E111" s="28">
        <f t="shared" si="22"/>
        <v>1293.174210021501</v>
      </c>
      <c r="F111" s="28">
        <f t="shared" si="14"/>
        <v>-125.52035622984388</v>
      </c>
      <c r="G111" s="28">
        <f t="shared" si="16"/>
        <v>1219.584200201207</v>
      </c>
      <c r="H111" s="28">
        <f t="shared" si="17"/>
        <v>207.52136105605285</v>
      </c>
      <c r="I111" s="28">
        <f t="shared" si="18"/>
        <v>-1721.4649060853703</v>
      </c>
      <c r="J111" s="28">
        <f t="shared" si="19"/>
        <v>-134.72140140634153</v>
      </c>
      <c r="K111" s="28">
        <f t="shared" si="20"/>
        <v>1197.0418593862219</v>
      </c>
      <c r="L111" s="28">
        <f t="shared" si="21"/>
        <v>207.44684516286</v>
      </c>
    </row>
    <row r="112" spans="1:12" ht="12.75">
      <c r="A112" s="28">
        <v>95</v>
      </c>
      <c r="B112" s="28">
        <f t="shared" si="13"/>
        <v>1.9000000000000001</v>
      </c>
      <c r="C112" s="28">
        <f t="shared" si="15"/>
        <v>1197.0418593862219</v>
      </c>
      <c r="D112" s="28">
        <f t="shared" si="15"/>
        <v>207.44684516286</v>
      </c>
      <c r="E112" s="28">
        <f t="shared" si="22"/>
        <v>1284.1801414484405</v>
      </c>
      <c r="F112" s="28">
        <f t="shared" si="14"/>
        <v>-124.78561775741485</v>
      </c>
      <c r="G112" s="28">
        <f t="shared" si="16"/>
        <v>1222.6363343998873</v>
      </c>
      <c r="H112" s="28">
        <f t="shared" si="17"/>
        <v>204.9590147826732</v>
      </c>
      <c r="I112" s="28">
        <f t="shared" si="18"/>
        <v>-1725.0929641943246</v>
      </c>
      <c r="J112" s="28">
        <f t="shared" si="19"/>
        <v>-133.78074851120692</v>
      </c>
      <c r="K112" s="28">
        <f t="shared" si="20"/>
        <v>1200.13350552528</v>
      </c>
      <c r="L112" s="28">
        <f t="shared" si="21"/>
        <v>204.88556429522185</v>
      </c>
    </row>
    <row r="113" spans="1:12" ht="12.75">
      <c r="A113" s="28">
        <v>96</v>
      </c>
      <c r="B113" s="28">
        <f t="shared" si="13"/>
        <v>1.92</v>
      </c>
      <c r="C113" s="28">
        <f t="shared" si="15"/>
        <v>1200.13350552528</v>
      </c>
      <c r="D113" s="28">
        <f t="shared" si="15"/>
        <v>204.88556429522185</v>
      </c>
      <c r="E113" s="28">
        <f t="shared" si="22"/>
        <v>1275.2838495566934</v>
      </c>
      <c r="F113" s="28">
        <f t="shared" si="14"/>
        <v>-123.98702688442727</v>
      </c>
      <c r="G113" s="28">
        <f t="shared" si="16"/>
        <v>1225.5510767636986</v>
      </c>
      <c r="H113" s="28">
        <f t="shared" si="17"/>
        <v>202.41429756476256</v>
      </c>
      <c r="I113" s="28">
        <f t="shared" si="18"/>
        <v>-1728.0977409104519</v>
      </c>
      <c r="J113" s="28">
        <f t="shared" si="19"/>
        <v>-132.7812931141771</v>
      </c>
      <c r="K113" s="28">
        <f t="shared" si="20"/>
        <v>1203.0916613387487</v>
      </c>
      <c r="L113" s="28">
        <f t="shared" si="21"/>
        <v>202.34191644832646</v>
      </c>
    </row>
    <row r="114" spans="1:12" ht="12.75">
      <c r="A114" s="28">
        <v>97</v>
      </c>
      <c r="B114" s="28">
        <f>$K$7+A114*$K$13</f>
        <v>1.94</v>
      </c>
      <c r="C114" s="28">
        <f t="shared" si="15"/>
        <v>1203.0916613387487</v>
      </c>
      <c r="D114" s="28">
        <f t="shared" si="15"/>
        <v>202.34191644832646</v>
      </c>
      <c r="E114" s="28">
        <f t="shared" si="22"/>
        <v>1266.490636945615</v>
      </c>
      <c r="F114" s="28">
        <f t="shared" si="14"/>
        <v>-123.13016309189535</v>
      </c>
      <c r="G114" s="28">
        <f t="shared" si="16"/>
        <v>1228.334440715051</v>
      </c>
      <c r="H114" s="28">
        <f t="shared" si="17"/>
        <v>199.88832558596914</v>
      </c>
      <c r="I114" s="28">
        <f t="shared" si="18"/>
        <v>-1730.5123051897053</v>
      </c>
      <c r="J114" s="28">
        <f t="shared" si="19"/>
        <v>-131.72856493099258</v>
      </c>
      <c r="K114" s="28">
        <f t="shared" si="20"/>
        <v>1205.922054879519</v>
      </c>
      <c r="L114" s="28">
        <f t="shared" si="21"/>
        <v>199.81701589294295</v>
      </c>
    </row>
    <row r="115" spans="1:12" ht="12.75">
      <c r="A115" s="28">
        <v>98</v>
      </c>
      <c r="B115" s="28">
        <f>$K$7+A115*$K$13</f>
        <v>1.96</v>
      </c>
      <c r="C115" s="28">
        <f t="shared" si="15"/>
        <v>1205.922054879519</v>
      </c>
      <c r="D115" s="28">
        <f t="shared" si="15"/>
        <v>199.81701589294295</v>
      </c>
      <c r="E115" s="28">
        <f t="shared" si="22"/>
        <v>1257.8054839142394</v>
      </c>
      <c r="F115" s="28">
        <f t="shared" si="14"/>
        <v>-122.2203008654973</v>
      </c>
      <c r="G115" s="28">
        <f t="shared" si="16"/>
        <v>1230.9922508762304</v>
      </c>
      <c r="H115" s="28">
        <f t="shared" si="17"/>
        <v>197.38211059286994</v>
      </c>
      <c r="I115" s="28">
        <f t="shared" si="18"/>
        <v>-1732.3687559292653</v>
      </c>
      <c r="J115" s="28">
        <f t="shared" si="19"/>
        <v>-130.62778034641423</v>
      </c>
      <c r="K115" s="28">
        <f t="shared" si="20"/>
        <v>1208.6302349260488</v>
      </c>
      <c r="L115" s="28">
        <f t="shared" si="21"/>
        <v>197.31187260045368</v>
      </c>
    </row>
    <row r="116" spans="1:12" ht="12.75">
      <c r="A116" s="28">
        <v>99</v>
      </c>
      <c r="B116" s="28">
        <f>$K$7+A116*$K$13</f>
        <v>1.98</v>
      </c>
      <c r="C116" s="28">
        <f t="shared" si="15"/>
        <v>1208.6302349260488</v>
      </c>
      <c r="D116" s="28">
        <f t="shared" si="15"/>
        <v>197.31187260045368</v>
      </c>
      <c r="E116" s="28">
        <f t="shared" si="22"/>
        <v>1249.2330707364483</v>
      </c>
      <c r="F116" s="28">
        <f t="shared" si="14"/>
        <v>-121.26241973776024</v>
      </c>
      <c r="G116" s="28">
        <f t="shared" si="16"/>
        <v>1233.530146809834</v>
      </c>
      <c r="H116" s="28">
        <f t="shared" si="17"/>
        <v>194.89656582799304</v>
      </c>
      <c r="I116" s="28">
        <f t="shared" si="18"/>
        <v>-1733.6982107860447</v>
      </c>
      <c r="J116" s="28">
        <f t="shared" si="19"/>
        <v>-129.48385362800622</v>
      </c>
      <c r="K116" s="28">
        <f t="shared" si="20"/>
        <v>1211.2215746462925</v>
      </c>
      <c r="L116" s="28">
        <f t="shared" si="21"/>
        <v>194.8273981700921</v>
      </c>
    </row>
    <row r="117" spans="1:12" ht="12.75">
      <c r="A117" s="28">
        <v>100</v>
      </c>
      <c r="B117" s="28">
        <f>$K$7+A117*$K$13</f>
        <v>2</v>
      </c>
      <c r="C117" s="28">
        <f t="shared" si="15"/>
        <v>1211.2215746462925</v>
      </c>
      <c r="D117" s="28">
        <f t="shared" si="15"/>
        <v>194.8273981700921</v>
      </c>
      <c r="E117" s="28">
        <f t="shared" si="22"/>
        <v>1240.7777990420152</v>
      </c>
      <c r="F117" s="28">
        <f t="shared" si="14"/>
        <v>-120.26121472918179</v>
      </c>
      <c r="G117" s="28">
        <f t="shared" si="16"/>
        <v>1235.9535871014398</v>
      </c>
      <c r="H117" s="28">
        <f t="shared" si="17"/>
        <v>192.43251174528086</v>
      </c>
      <c r="I117" s="28">
        <f t="shared" si="18"/>
        <v>-1734.5308012379787</v>
      </c>
      <c r="J117" s="28">
        <f t="shared" si="19"/>
        <v>-128.30140842914668</v>
      </c>
      <c r="K117" s="28">
        <f t="shared" si="20"/>
        <v>1213.7012755636997</v>
      </c>
      <c r="L117" s="28">
        <f t="shared" si="21"/>
        <v>192.3644115385142</v>
      </c>
    </row>
  </sheetData>
  <sheetProtection/>
  <mergeCells count="2">
    <mergeCell ref="N16:Q19"/>
    <mergeCell ref="N41:R45"/>
  </mergeCells>
  <printOptions/>
  <pageMargins left="0.75" right="0.75" top="1" bottom="1" header="0" footer="0"/>
  <pageSetup orientation="portrait" paperSize="9"/>
  <drawing r:id="rId3"/>
  <legacyDrawing r:id="rId2"/>
  <oleObjects>
    <oleObject progId="Equation.DSMT4" shapeId="131585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dst</dc:creator>
  <cp:keywords/>
  <dc:description/>
  <cp:lastModifiedBy>Luffi</cp:lastModifiedBy>
  <dcterms:created xsi:type="dcterms:W3CDTF">2007-03-27T14:24:56Z</dcterms:created>
  <dcterms:modified xsi:type="dcterms:W3CDTF">2013-12-30T22:10:30Z</dcterms:modified>
  <cp:category/>
  <cp:version/>
  <cp:contentType/>
  <cp:contentStatus/>
</cp:coreProperties>
</file>